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serv\redirect$\WLeszczynska\Desktop\II POSTĘPOWANIE\PONIŻEJ 130.000\PIECZYWO\"/>
    </mc:Choice>
  </mc:AlternateContent>
  <xr:revisionPtr revIDLastSave="0" documentId="13_ncr:1_{6D460FAE-0A19-49ED-83B9-69CD8B969DC3}" xr6:coauthVersionLast="47" xr6:coauthVersionMax="47" xr10:uidLastSave="{00000000-0000-0000-0000-000000000000}"/>
  <bookViews>
    <workbookView xWindow="-108" yWindow="-108" windowWidth="21876" windowHeight="12576" xr2:uid="{00000000-000D-0000-FFFF-FFFF00000000}"/>
  </bookViews>
  <sheets>
    <sheet name="PAKIET NR 3 RÓŻNE PR. SPOŻ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4" l="1"/>
  <c r="D103" i="4"/>
  <c r="D99" i="4"/>
  <c r="D94" i="4"/>
  <c r="D91" i="4"/>
  <c r="D90" i="4"/>
  <c r="D87" i="4"/>
  <c r="D85" i="4"/>
  <c r="D78" i="4"/>
  <c r="D77" i="4"/>
  <c r="D74" i="4"/>
  <c r="D72" i="4"/>
  <c r="D70" i="4"/>
  <c r="D68" i="4"/>
  <c r="D66" i="4"/>
  <c r="D64" i="4"/>
  <c r="D62" i="4"/>
  <c r="D60" i="4"/>
  <c r="D52" i="4"/>
  <c r="D38" i="4"/>
  <c r="D37" i="4"/>
  <c r="D33" i="4"/>
  <c r="D26" i="4"/>
  <c r="D25" i="4"/>
  <c r="D21" i="4"/>
  <c r="D19" i="4"/>
  <c r="D18" i="4"/>
  <c r="D17" i="4"/>
  <c r="D12" i="4"/>
  <c r="D10" i="4"/>
  <c r="D9" i="4"/>
  <c r="F7" i="4" l="1"/>
  <c r="F8" i="4"/>
  <c r="F9" i="4"/>
  <c r="F11" i="4"/>
  <c r="F13" i="4"/>
  <c r="F14" i="4"/>
  <c r="F15" i="4"/>
  <c r="F17" i="4"/>
  <c r="F19" i="4"/>
  <c r="F20" i="4"/>
  <c r="F22" i="4"/>
  <c r="F23" i="4"/>
  <c r="F24" i="4"/>
  <c r="F25" i="4"/>
  <c r="F28" i="4"/>
  <c r="F29" i="4"/>
  <c r="F31" i="4"/>
  <c r="F32" i="4"/>
  <c r="F33" i="4"/>
  <c r="F34" i="4"/>
  <c r="F36" i="4"/>
  <c r="F37" i="4"/>
  <c r="F38" i="4"/>
  <c r="F39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9" i="4"/>
  <c r="F60" i="4"/>
  <c r="F61" i="4"/>
  <c r="F62" i="4"/>
  <c r="F63" i="4"/>
  <c r="F64" i="4"/>
  <c r="F65" i="4"/>
  <c r="F67" i="4"/>
  <c r="F69" i="4"/>
  <c r="F71" i="4"/>
  <c r="F73" i="4"/>
  <c r="F75" i="4"/>
  <c r="F77" i="4"/>
  <c r="F78" i="4"/>
  <c r="F80" i="4"/>
  <c r="F81" i="4"/>
  <c r="F82" i="4"/>
  <c r="F83" i="4"/>
  <c r="F84" i="4"/>
  <c r="F86" i="4"/>
  <c r="F87" i="4"/>
  <c r="F88" i="4"/>
  <c r="F89" i="4"/>
  <c r="F90" i="4"/>
  <c r="F92" i="4"/>
  <c r="F93" i="4"/>
  <c r="F95" i="4"/>
  <c r="F97" i="4"/>
  <c r="F98" i="4"/>
  <c r="F99" i="4"/>
  <c r="F101" i="4"/>
  <c r="F103" i="4"/>
  <c r="F104" i="4"/>
  <c r="F105" i="4"/>
  <c r="F106" i="4"/>
  <c r="F107" i="4"/>
  <c r="F6" i="4"/>
  <c r="F108" i="4"/>
  <c r="F102" i="4"/>
  <c r="F100" i="4"/>
  <c r="F96" i="4"/>
  <c r="F94" i="4"/>
  <c r="F91" i="4"/>
  <c r="F85" i="4"/>
  <c r="F79" i="4"/>
  <c r="F76" i="4"/>
  <c r="F74" i="4"/>
  <c r="F72" i="4"/>
  <c r="F70" i="4"/>
  <c r="F68" i="4"/>
  <c r="F66" i="4"/>
  <c r="F58" i="4"/>
  <c r="F40" i="4"/>
  <c r="F35" i="4"/>
  <c r="F30" i="4"/>
  <c r="F27" i="4"/>
  <c r="F26" i="4"/>
  <c r="F21" i="4"/>
  <c r="F18" i="4"/>
  <c r="F16" i="4"/>
  <c r="F12" i="4"/>
  <c r="F10" i="4"/>
  <c r="F109" i="4" l="1"/>
</calcChain>
</file>

<file path=xl/sharedStrings.xml><?xml version="1.0" encoding="utf-8"?>
<sst xmlns="http://schemas.openxmlformats.org/spreadsheetml/2006/main" count="322" uniqueCount="222">
  <si>
    <t>Nazwa towaru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</si>
  <si>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</si>
  <si>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</si>
  <si>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</si>
  <si>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</si>
  <si>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</si>
  <si>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</si>
  <si>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</si>
  <si>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</si>
  <si>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</si>
  <si>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</si>
  <si>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</si>
  <si>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</si>
  <si>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</si>
  <si>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</si>
  <si>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</si>
  <si>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</si>
  <si>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</si>
  <si>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</si>
  <si>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</si>
  <si>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</si>
  <si>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</si>
  <si>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</si>
  <si>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</si>
  <si>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</si>
  <si>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</si>
  <si>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</si>
  <si>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</si>
  <si>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</si>
  <si>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</si>
  <si>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</si>
  <si>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</si>
  <si>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</si>
  <si>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</si>
  <si>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</si>
  <si>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</si>
  <si>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</si>
  <si>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</si>
  <si>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</si>
  <si>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</si>
  <si>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</si>
  <si>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</si>
  <si>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</si>
  <si>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</si>
  <si>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</si>
  <si>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</si>
  <si>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</si>
  <si>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</si>
  <si>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</si>
  <si>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</si>
  <si>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</si>
  <si>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</si>
  <si>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</si>
  <si>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</si>
  <si>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</si>
  <si>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</si>
  <si>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</si>
  <si>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szt</t>
  </si>
  <si>
    <t>opk</t>
  </si>
  <si>
    <t>Ilość</t>
  </si>
  <si>
    <t>Lp.</t>
  </si>
  <si>
    <t>J.m.</t>
  </si>
  <si>
    <t>RAZEM: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</si>
  <si>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</si>
  <si>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</si>
  <si>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</si>
  <si>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</si>
  <si>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</si>
  <si>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</si>
  <si>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</si>
  <si>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</si>
  <si>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</si>
  <si>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</si>
  <si>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</si>
  <si>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</si>
  <si>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</si>
  <si>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</si>
  <si>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</si>
  <si>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</si>
  <si>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</si>
  <si>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</si>
  <si>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</si>
  <si>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</si>
  <si>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</si>
  <si>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</si>
  <si>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</si>
  <si>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</si>
  <si>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</si>
  <si>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</si>
  <si>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</si>
  <si>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</si>
  <si>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</si>
  <si>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</si>
  <si>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</si>
  <si>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</si>
  <si>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</si>
  <si>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</si>
  <si>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</si>
  <si>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</si>
  <si>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</si>
  <si>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</si>
  <si>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</si>
  <si>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</si>
  <si>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</si>
  <si>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</si>
  <si>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</si>
  <si>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</si>
  <si>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</si>
  <si>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</si>
  <si>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</si>
  <si>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</si>
  <si>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podpis Wykonawcy</t>
  </si>
  <si>
    <t>FORMULARZ ASORTYMENTOWO - CENOWY</t>
  </si>
  <si>
    <t>Pieczęć Wykonawcy</t>
  </si>
  <si>
    <t>Cena jednostkowa BRUTTO</t>
  </si>
  <si>
    <t>Wartość BRUTTO</t>
  </si>
  <si>
    <t>________________________________</t>
  </si>
  <si>
    <t>Ananas plastry w puszce, w lekkim syropie min. 565g</t>
  </si>
  <si>
    <t>Bazylia suszona op. min. 10g zioła wysokiej jakości, system utrzymania aromatu, specjalne wielowarstwowe szczelne opakowania</t>
  </si>
  <si>
    <t>Biszkopty deserowe / 120 g</t>
  </si>
  <si>
    <t>Biszkopty z galaretką w polewie czekoladowej / 147 g</t>
  </si>
  <si>
    <t>Brzoskwinie połówki w syropie - puszka 850 g</t>
  </si>
  <si>
    <t>Budyń z cukrem / 60 g</t>
  </si>
  <si>
    <t>Bulion grzybowy / 60 g</t>
  </si>
  <si>
    <t>Chrzan w słoiku / 300 g</t>
  </si>
  <si>
    <t>Ciastka kokosanki / 1 kg</t>
  </si>
  <si>
    <t>Ciastka kruche / 1 kg</t>
  </si>
  <si>
    <t>Cukier</t>
  </si>
  <si>
    <t>Cukier puder / 400g</t>
  </si>
  <si>
    <t>Cukier waniliowy / 32 g</t>
  </si>
  <si>
    <t>Cukierki czekoladowe</t>
  </si>
  <si>
    <t>Cynamon / 20 g</t>
  </si>
  <si>
    <t>Czekolada mleczna / 100 g</t>
  </si>
  <si>
    <t>Czosnek granulowany op. min. 20g system utrzymania aromatu, specjalne wielowarstwowe szczelne opakowania</t>
  </si>
  <si>
    <t>Ćwikła z chrzanem / 300 g</t>
  </si>
  <si>
    <t>Drożdże piekarskie, opakowanie 100g</t>
  </si>
  <si>
    <t>Dżem różne smaki / 330 g</t>
  </si>
  <si>
    <t>Galaretka owocowa (różne smaki) opak. 75g</t>
  </si>
  <si>
    <t>Gałka muszkatałowa mielona / 15 g</t>
  </si>
  <si>
    <t>Groszek konserwowy, zielony w zalewie przeźroczystej, puszka, 400 g o zawartości masy netto 240 g</t>
  </si>
  <si>
    <t>Grzyby suszone, kapelusze podgrzybek / 40g</t>
  </si>
  <si>
    <t>Herbata czarna w saszetkach / 50 saszetek</t>
  </si>
  <si>
    <t>Herbata liściasta / 250 g</t>
  </si>
  <si>
    <t>Herbata owocowa, rózne rodzaje, opakowanie 20 torebek</t>
  </si>
  <si>
    <t>Kakao naturalne, 200g</t>
  </si>
  <si>
    <t>Kapusta czerwona konserwowa / 900 g</t>
  </si>
  <si>
    <t>Kasza gryczana palona 1 kg, całe ziarna brązowe</t>
  </si>
  <si>
    <t>Kasza jaglana / 1 kg</t>
  </si>
  <si>
    <t xml:space="preserve">Kasza jęczmienna perłowa, gruba, średnia, opakowanie 1 kg     </t>
  </si>
  <si>
    <t>Kasza manna, opakowanie 1kg</t>
  </si>
  <si>
    <t>Kawa rozpuszczalna / 200 g</t>
  </si>
  <si>
    <t>Kawa zbożowa /500 g</t>
  </si>
  <si>
    <t>Ketchup / 500 g</t>
  </si>
  <si>
    <t>Kisiel z cukrem / 77 g</t>
  </si>
  <si>
    <t>Kminek mielony 20 g</t>
  </si>
  <si>
    <t>Koncentrat buraczany zawierający zagęszczony sok z buraków czerwonych co najmniej 59,3 %/ 300 ml</t>
  </si>
  <si>
    <t>Koncentrat pomidorowy 30% słoik (1000g) bez sztucznych barwników i konserwantów</t>
  </si>
  <si>
    <t>Koncentrat pomidorowy 30% słoik (190g) bez sztucznych barwników i konserwantów</t>
  </si>
  <si>
    <t xml:space="preserve">Krakersy / 180g </t>
  </si>
  <si>
    <t>Kukurydza konserwowa (puszka 400g) zawartość gęstej kukurydzy</t>
  </si>
  <si>
    <t>Kwasek cytrynowy / 20 g</t>
  </si>
  <si>
    <t>Liście laurowe op. min. 10g zioła wysokiej jakości, system utrzymania aromatu, specjalne wielowarstwowe szczelne opakowania</t>
  </si>
  <si>
    <t>Majeranek suszony otarty op. min. 8g zioła wysokiej jakości, system utrzymania aromatu, specjalne wielowarstwowe szczelne opakowania</t>
  </si>
  <si>
    <t>Majonez o składzie: olej roślinny rafinowany, musztarda, żółtka jaj kurzych 7% / 310 g</t>
  </si>
  <si>
    <t>Mak</t>
  </si>
  <si>
    <t>Mąka pszenna typ 480</t>
  </si>
  <si>
    <t>Mąka pszenna typ 500</t>
  </si>
  <si>
    <t>Mąka ziemniaczana</t>
  </si>
  <si>
    <t>Migdały / 100 g</t>
  </si>
  <si>
    <t>Miód naturalny / 25 g</t>
  </si>
  <si>
    <t>Musztarda / 190 g</t>
  </si>
  <si>
    <t>Ocet / 500 ml</t>
  </si>
  <si>
    <t>Ogórki konserwowe / 900 g</t>
  </si>
  <si>
    <t>Olej rzepakowy 1 l</t>
  </si>
  <si>
    <t>Olejki-aromaty / 10 g</t>
  </si>
  <si>
    <t>Oregano suszone op. min. 10g zioła wysokiej jakości, system utrzymania aromatu, specjalne wielowarstwowe szczelne opakowania</t>
  </si>
  <si>
    <t>Orzechy włoskie łuskane / 100 g</t>
  </si>
  <si>
    <t>Paluszki słone / 200 g</t>
  </si>
  <si>
    <t>Papryka konserwowa / 650 g</t>
  </si>
  <si>
    <t>Papryka słodka w proszku op. min. 20g system utrzymania aromatu, specjalne wielowarstwowe szczelne opakowania</t>
  </si>
  <si>
    <t>Pasztet drobiowy, zawartość surowców z kurczkąt min. 38,4% opak. 50g</t>
  </si>
  <si>
    <t>Pieczarki marynowane / 900g</t>
  </si>
  <si>
    <t>Pieprz czarny mielony / 20 g</t>
  </si>
  <si>
    <t>Pierniki 250 g-300 g</t>
  </si>
  <si>
    <t>Pietruszka suszona / 10 g</t>
  </si>
  <si>
    <t>Płatki kukurydziane, śniadaniowe, opakowanie 250g, bez dodatku cukru, z obniżoną zawartością soli,</t>
  </si>
  <si>
    <t>Płatki owsiane / 500 g</t>
  </si>
  <si>
    <t>Proszek do pieczenia / 36 g</t>
  </si>
  <si>
    <t>Przyprawa do piernika / 30 g</t>
  </si>
  <si>
    <t>Przyprawa do pizzy / 20 g</t>
  </si>
  <si>
    <t>Przyprawa do potraw, skład : warzywa suszone co najmniej 15,1 % / 1 kg</t>
  </si>
  <si>
    <t>Przyprawa do ryb / 20 g</t>
  </si>
  <si>
    <t>Przyprawa do zup, sosów w płynie, składniki : woda, sól, wzmacniacze smaku (glutaminian monosodowy , 5' - rybonukleotydy disodowe), ocet, glukoza, aromaty z selerem  / 1 l</t>
  </si>
  <si>
    <t>Przyprawa kebab - gyros 30 g</t>
  </si>
  <si>
    <t>Przyprawa rosół wołowy w kostkach / 180g</t>
  </si>
  <si>
    <t>Rodzynki / 100 g</t>
  </si>
  <si>
    <t>Rozmaryn 250 g</t>
  </si>
  <si>
    <t>Ryż</t>
  </si>
  <si>
    <t>Sałatka szwedzka / 900 g</t>
  </si>
  <si>
    <t>Seler konserwowy w słoiku / 330 g</t>
  </si>
  <si>
    <t>Soda / 80 g</t>
  </si>
  <si>
    <t>Sok w kartonie pomarańczowy / 200 ml</t>
  </si>
  <si>
    <t>Sos czekoladowy / 500 g</t>
  </si>
  <si>
    <t>Sos czosnkowy / 500 ml</t>
  </si>
  <si>
    <t>Sól</t>
  </si>
  <si>
    <t>Sucharki bez cukru / 290 g</t>
  </si>
  <si>
    <t>Sucharki z cukrem/ 290 g</t>
  </si>
  <si>
    <t>Syrop owocowy / 500 ml</t>
  </si>
  <si>
    <t>Szczaw konserwowy słoik 290g, cięty,  pasteryzowany</t>
  </si>
  <si>
    <t>Szynka konserwowa 110 g</t>
  </si>
  <si>
    <t>Tymianek suszony , 1 kg</t>
  </si>
  <si>
    <t>Wafle różne smaki/ 180g</t>
  </si>
  <si>
    <t>Wino musujące / 750 ml</t>
  </si>
  <si>
    <t>Wiórki kokosowe / 500 g</t>
  </si>
  <si>
    <t>Woda mineralna gazowana / 0,5 l</t>
  </si>
  <si>
    <t>Woda mineralna gazowana / 1,5 l</t>
  </si>
  <si>
    <t>Woda mineralna niegazowana / 1,5 l</t>
  </si>
  <si>
    <t>Ziele angielskie op. min. 15g system utrzymania aromatu, specjalne wielowarstwowe szczelne opakowania</t>
  </si>
  <si>
    <t>Żelatyna / 50 g</t>
  </si>
  <si>
    <t>Makaron różny (kokardka, kolanka, wstążki, zacierka, penne, muszelki, nitki,świderki, łazanki; skład: mąka makaronowa pszenna) / 500 g</t>
  </si>
  <si>
    <r>
      <rPr>
        <b/>
        <u/>
        <sz val="12"/>
        <rFont val="Bookman Old Style"/>
        <family val="1"/>
        <charset val="238"/>
      </rPr>
      <t>PAKIET NR 3</t>
    </r>
    <r>
      <rPr>
        <b/>
        <sz val="12"/>
        <rFont val="Bookman Old Style"/>
        <family val="1"/>
        <charset val="238"/>
      </rPr>
      <t xml:space="preserve">
 </t>
    </r>
    <r>
      <rPr>
        <sz val="12"/>
        <rFont val="Bookman Old Style"/>
        <family val="1"/>
        <charset val="238"/>
      </rPr>
      <t>DOSTAWY:</t>
    </r>
    <r>
      <rPr>
        <b/>
        <sz val="12"/>
        <rFont val="Bookman Old Style"/>
        <family val="1"/>
        <charset val="238"/>
      </rPr>
      <t xml:space="preserve">  RÓŻNE PRODUKTY SPOŻYWCZE
- CPV 15800000-6</t>
    </r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</si>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</sst>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b/>
      <u/>
      <sz val="12"/>
      <name val="Bookman Old Style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4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1" fillId="0" borderId="0" xfId="0" applyFont="1" applyAlignment="1"/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">
    <cellStyle name="Excel Built-in Explanatory Text" xfId="3" xr:uid="{00000000-0005-0000-0000-000000000000}"/>
    <cellStyle name="Normalny" xfId="0" builtinId="0"/>
    <cellStyle name="Normalny 2" xfId="2" xr:uid="{00000000-0005-0000-0000-000002000000}"/>
    <cellStyle name="Normalny_Arkusz1" xfId="1" xr:uid="{00000000-0005-0000-0000-000003000000}"/>
  </cellStyles>
  <dxfs count="0"/>
  <tableStyles count="0" defaultTableStyle="TableStyleMedium9" defaultPivotStyle="PivotStyleLight16"/>
  <colors>
    <mruColors>
      <color rgb="FFF3F3F3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5"/>
  <sheetViews>
    <sheetView tabSelected="1" view="pageBreakPreview" zoomScale="60" zoomScaleNormal="100" workbookViewId="0">
      <selection activeCell="A2" sqref="A2:F2"/>
    </sheetView>
  </sheetViews>
  <sheetFormatPr defaultColWidth="9" defaultRowHeight="13.8"/>
  <cols>
    <col min="1" max="1" width="5.59765625" style="2" customWidth="1"/>
    <col min="2" max="2" width="40.59765625" style="2" customWidth="1"/>
    <col min="3" max="3" width="5.3984375" style="2" bestFit="1" customWidth="1"/>
    <col min="4" max="4" width="9.59765625" style="19" customWidth="1"/>
    <col min="5" max="6" width="16.59765625" style="2" customWidth="1"/>
    <col min="7" max="16384" width="9" style="2"/>
  </cols>
  <sheetData>
    <row r="1" spans="1:6" s="1" customFormat="1" ht="66.599999999999994" customHeight="1">
      <c r="A1" s="45" t="s">
        <v>113</v>
      </c>
      <c r="B1" s="45"/>
      <c r="C1" s="45"/>
      <c r="D1" s="44" t="s">
        <v>221</v>
      </c>
      <c r="E1" s="44"/>
      <c r="F1" s="44"/>
    </row>
    <row r="2" spans="1:6" s="1" customFormat="1" ht="42.6" customHeight="1">
      <c r="A2" s="46" t="s">
        <v>112</v>
      </c>
      <c r="B2" s="46"/>
      <c r="C2" s="46"/>
      <c r="D2" s="46"/>
      <c r="E2" s="46"/>
      <c r="F2" s="46"/>
    </row>
    <row r="3" spans="1:6" ht="63.6" customHeight="1">
      <c r="A3" s="47" t="s">
        <v>220</v>
      </c>
      <c r="B3" s="47"/>
      <c r="C3" s="47"/>
      <c r="D3" s="47"/>
      <c r="E3" s="47"/>
      <c r="F3" s="47"/>
    </row>
    <row r="4" spans="1:6" ht="41.4">
      <c r="A4" s="5" t="s">
        <v>60</v>
      </c>
      <c r="B4" s="24" t="s">
        <v>0</v>
      </c>
      <c r="C4" s="25" t="s">
        <v>61</v>
      </c>
      <c r="D4" s="26" t="s">
        <v>59</v>
      </c>
      <c r="E4" s="27" t="s">
        <v>114</v>
      </c>
      <c r="F4" s="27" t="s">
        <v>115</v>
      </c>
    </row>
    <row r="5" spans="1:6">
      <c r="A5" s="23">
        <v>1</v>
      </c>
      <c r="B5" s="28">
        <v>2</v>
      </c>
      <c r="C5" s="29">
        <v>3</v>
      </c>
      <c r="D5" s="29">
        <v>4</v>
      </c>
      <c r="E5" s="28">
        <v>5</v>
      </c>
      <c r="F5" s="28">
        <v>6</v>
      </c>
    </row>
    <row r="6" spans="1:6" ht="35.4" customHeight="1">
      <c r="A6" s="7" t="s">
        <v>1</v>
      </c>
      <c r="B6" s="30" t="s">
        <v>117</v>
      </c>
      <c r="C6" s="6" t="s">
        <v>57</v>
      </c>
      <c r="D6" s="15">
        <v>15</v>
      </c>
      <c r="E6" s="8"/>
      <c r="F6" s="20">
        <f t="shared" ref="F6:F69" si="0">ROUND((E6*D6),2)</f>
        <v>0</v>
      </c>
    </row>
    <row r="7" spans="1:6" ht="55.2">
      <c r="A7" s="7" t="s">
        <v>3</v>
      </c>
      <c r="B7" s="31" t="s">
        <v>118</v>
      </c>
      <c r="C7" s="9" t="s">
        <v>57</v>
      </c>
      <c r="D7" s="16">
        <v>8</v>
      </c>
      <c r="E7" s="10"/>
      <c r="F7" s="20">
        <f t="shared" si="0"/>
        <v>0</v>
      </c>
    </row>
    <row r="8" spans="1:6" ht="24" customHeight="1">
      <c r="A8" s="7" t="s">
        <v>4</v>
      </c>
      <c r="B8" s="37" t="s">
        <v>119</v>
      </c>
      <c r="C8" s="9" t="s">
        <v>57</v>
      </c>
      <c r="D8" s="16">
        <v>70</v>
      </c>
      <c r="E8" s="11"/>
      <c r="F8" s="20">
        <f t="shared" si="0"/>
        <v>0</v>
      </c>
    </row>
    <row r="9" spans="1:6" ht="27.6">
      <c r="A9" s="7" t="s">
        <v>5</v>
      </c>
      <c r="B9" s="37" t="s">
        <v>120</v>
      </c>
      <c r="C9" s="9" t="s">
        <v>58</v>
      </c>
      <c r="D9" s="16">
        <f>100+70</f>
        <v>170</v>
      </c>
      <c r="E9" s="10"/>
      <c r="F9" s="20">
        <f t="shared" si="0"/>
        <v>0</v>
      </c>
    </row>
    <row r="10" spans="1:6" ht="27.6">
      <c r="A10" s="7" t="s">
        <v>6</v>
      </c>
      <c r="B10" s="31" t="s">
        <v>121</v>
      </c>
      <c r="C10" s="9" t="s">
        <v>57</v>
      </c>
      <c r="D10" s="16">
        <f>50+8</f>
        <v>58</v>
      </c>
      <c r="E10" s="10"/>
      <c r="F10" s="20">
        <f t="shared" si="0"/>
        <v>0</v>
      </c>
    </row>
    <row r="11" spans="1:6" ht="27" customHeight="1">
      <c r="A11" s="7" t="s">
        <v>7</v>
      </c>
      <c r="B11" s="37" t="s">
        <v>122</v>
      </c>
      <c r="C11" s="9" t="s">
        <v>57</v>
      </c>
      <c r="D11" s="16">
        <v>270</v>
      </c>
      <c r="E11" s="10"/>
      <c r="F11" s="20">
        <f t="shared" si="0"/>
        <v>0</v>
      </c>
    </row>
    <row r="12" spans="1:6" ht="27" customHeight="1">
      <c r="A12" s="7" t="s">
        <v>8</v>
      </c>
      <c r="B12" s="37" t="s">
        <v>123</v>
      </c>
      <c r="C12" s="9" t="s">
        <v>58</v>
      </c>
      <c r="D12" s="16">
        <f>5+5</f>
        <v>10</v>
      </c>
      <c r="E12" s="10"/>
      <c r="F12" s="20">
        <f t="shared" si="0"/>
        <v>0</v>
      </c>
    </row>
    <row r="13" spans="1:6" ht="27" customHeight="1">
      <c r="A13" s="7" t="s">
        <v>9</v>
      </c>
      <c r="B13" s="37" t="s">
        <v>124</v>
      </c>
      <c r="C13" s="9" t="s">
        <v>57</v>
      </c>
      <c r="D13" s="16">
        <v>150</v>
      </c>
      <c r="E13" s="10"/>
      <c r="F13" s="20">
        <f t="shared" si="0"/>
        <v>0</v>
      </c>
    </row>
    <row r="14" spans="1:6" ht="27" customHeight="1">
      <c r="A14" s="7" t="s">
        <v>10</v>
      </c>
      <c r="B14" s="37" t="s">
        <v>125</v>
      </c>
      <c r="C14" s="9" t="s">
        <v>2</v>
      </c>
      <c r="D14" s="16">
        <v>15</v>
      </c>
      <c r="E14" s="10"/>
      <c r="F14" s="20">
        <f t="shared" si="0"/>
        <v>0</v>
      </c>
    </row>
    <row r="15" spans="1:6" ht="27" customHeight="1">
      <c r="A15" s="7" t="s">
        <v>11</v>
      </c>
      <c r="B15" s="37" t="s">
        <v>126</v>
      </c>
      <c r="C15" s="9" t="s">
        <v>2</v>
      </c>
      <c r="D15" s="16">
        <v>10</v>
      </c>
      <c r="E15" s="10"/>
      <c r="F15" s="20">
        <f t="shared" si="0"/>
        <v>0</v>
      </c>
    </row>
    <row r="16" spans="1:6" ht="27" customHeight="1">
      <c r="A16" s="7" t="s">
        <v>12</v>
      </c>
      <c r="B16" s="37" t="s">
        <v>127</v>
      </c>
      <c r="C16" s="9" t="s">
        <v>2</v>
      </c>
      <c r="D16" s="16">
        <v>1000</v>
      </c>
      <c r="E16" s="10"/>
      <c r="F16" s="20">
        <f t="shared" si="0"/>
        <v>0</v>
      </c>
    </row>
    <row r="17" spans="1:6" ht="27" customHeight="1">
      <c r="A17" s="7" t="s">
        <v>13</v>
      </c>
      <c r="B17" s="37" t="s">
        <v>128</v>
      </c>
      <c r="C17" s="9" t="s">
        <v>57</v>
      </c>
      <c r="D17" s="16">
        <f>150+20</f>
        <v>170</v>
      </c>
      <c r="E17" s="10"/>
      <c r="F17" s="20">
        <f t="shared" si="0"/>
        <v>0</v>
      </c>
    </row>
    <row r="18" spans="1:6" ht="27" customHeight="1">
      <c r="A18" s="7" t="s">
        <v>14</v>
      </c>
      <c r="B18" s="37" t="s">
        <v>129</v>
      </c>
      <c r="C18" s="9" t="s">
        <v>57</v>
      </c>
      <c r="D18" s="16">
        <f>420+40</f>
        <v>460</v>
      </c>
      <c r="E18" s="10"/>
      <c r="F18" s="20">
        <f t="shared" si="0"/>
        <v>0</v>
      </c>
    </row>
    <row r="19" spans="1:6" ht="27" customHeight="1">
      <c r="A19" s="7" t="s">
        <v>15</v>
      </c>
      <c r="B19" s="37" t="s">
        <v>130</v>
      </c>
      <c r="C19" s="9" t="s">
        <v>2</v>
      </c>
      <c r="D19" s="16">
        <f>6+3</f>
        <v>9</v>
      </c>
      <c r="E19" s="10"/>
      <c r="F19" s="20">
        <f t="shared" si="0"/>
        <v>0</v>
      </c>
    </row>
    <row r="20" spans="1:6" ht="27" customHeight="1">
      <c r="A20" s="7" t="s">
        <v>16</v>
      </c>
      <c r="B20" s="37" t="s">
        <v>131</v>
      </c>
      <c r="C20" s="9" t="s">
        <v>57</v>
      </c>
      <c r="D20" s="16">
        <v>40</v>
      </c>
      <c r="E20" s="10"/>
      <c r="F20" s="20">
        <f t="shared" si="0"/>
        <v>0</v>
      </c>
    </row>
    <row r="21" spans="1:6" ht="27" customHeight="1">
      <c r="A21" s="7" t="s">
        <v>17</v>
      </c>
      <c r="B21" s="37" t="s">
        <v>132</v>
      </c>
      <c r="C21" s="9" t="s">
        <v>57</v>
      </c>
      <c r="D21" s="16">
        <f>70+70</f>
        <v>140</v>
      </c>
      <c r="E21" s="10"/>
      <c r="F21" s="20">
        <f t="shared" si="0"/>
        <v>0</v>
      </c>
    </row>
    <row r="22" spans="1:6" ht="48.6" customHeight="1">
      <c r="A22" s="7" t="s">
        <v>18</v>
      </c>
      <c r="B22" s="32" t="s">
        <v>133</v>
      </c>
      <c r="C22" s="9" t="s">
        <v>57</v>
      </c>
      <c r="D22" s="16">
        <v>42</v>
      </c>
      <c r="E22" s="10"/>
      <c r="F22" s="20">
        <f t="shared" si="0"/>
        <v>0</v>
      </c>
    </row>
    <row r="23" spans="1:6" ht="33" customHeight="1">
      <c r="A23" s="7" t="s">
        <v>19</v>
      </c>
      <c r="B23" s="37" t="s">
        <v>134</v>
      </c>
      <c r="C23" s="9" t="s">
        <v>57</v>
      </c>
      <c r="D23" s="16">
        <v>20</v>
      </c>
      <c r="E23" s="10"/>
      <c r="F23" s="20">
        <f t="shared" si="0"/>
        <v>0</v>
      </c>
    </row>
    <row r="24" spans="1:6" ht="33" customHeight="1">
      <c r="A24" s="7" t="s">
        <v>20</v>
      </c>
      <c r="B24" s="31" t="s">
        <v>135</v>
      </c>
      <c r="C24" s="9" t="s">
        <v>2</v>
      </c>
      <c r="D24" s="16">
        <v>12</v>
      </c>
      <c r="E24" s="10"/>
      <c r="F24" s="20">
        <f t="shared" si="0"/>
        <v>0</v>
      </c>
    </row>
    <row r="25" spans="1:6" ht="33" customHeight="1">
      <c r="A25" s="7" t="s">
        <v>21</v>
      </c>
      <c r="B25" s="37" t="s">
        <v>136</v>
      </c>
      <c r="C25" s="9" t="s">
        <v>57</v>
      </c>
      <c r="D25" s="16">
        <f>900+150</f>
        <v>1050</v>
      </c>
      <c r="E25" s="10"/>
      <c r="F25" s="20">
        <f t="shared" si="0"/>
        <v>0</v>
      </c>
    </row>
    <row r="26" spans="1:6" ht="33" customHeight="1">
      <c r="A26" s="7" t="s">
        <v>22</v>
      </c>
      <c r="B26" s="32" t="s">
        <v>137</v>
      </c>
      <c r="C26" s="9" t="s">
        <v>57</v>
      </c>
      <c r="D26" s="16">
        <f>500+50</f>
        <v>550</v>
      </c>
      <c r="E26" s="10"/>
      <c r="F26" s="20">
        <f t="shared" si="0"/>
        <v>0</v>
      </c>
    </row>
    <row r="27" spans="1:6" ht="33" customHeight="1">
      <c r="A27" s="7" t="s">
        <v>23</v>
      </c>
      <c r="B27" s="38" t="s">
        <v>138</v>
      </c>
      <c r="C27" s="9" t="s">
        <v>57</v>
      </c>
      <c r="D27" s="16">
        <v>30</v>
      </c>
      <c r="E27" s="10"/>
      <c r="F27" s="20">
        <f t="shared" si="0"/>
        <v>0</v>
      </c>
    </row>
    <row r="28" spans="1:6" ht="41.4">
      <c r="A28" s="7" t="s">
        <v>24</v>
      </c>
      <c r="B28" s="39" t="s">
        <v>139</v>
      </c>
      <c r="C28" s="33" t="s">
        <v>57</v>
      </c>
      <c r="D28" s="16">
        <v>100</v>
      </c>
      <c r="E28" s="10"/>
      <c r="F28" s="20">
        <f t="shared" si="0"/>
        <v>0</v>
      </c>
    </row>
    <row r="29" spans="1:6" ht="27.6">
      <c r="A29" s="7" t="s">
        <v>25</v>
      </c>
      <c r="B29" s="40" t="s">
        <v>140</v>
      </c>
      <c r="C29" s="9" t="s">
        <v>57</v>
      </c>
      <c r="D29" s="16">
        <v>15</v>
      </c>
      <c r="E29" s="10"/>
      <c r="F29" s="20">
        <f t="shared" si="0"/>
        <v>0</v>
      </c>
    </row>
    <row r="30" spans="1:6" ht="27.6">
      <c r="A30" s="7" t="s">
        <v>26</v>
      </c>
      <c r="B30" s="37" t="s">
        <v>141</v>
      </c>
      <c r="C30" s="9" t="s">
        <v>58</v>
      </c>
      <c r="D30" s="16">
        <v>10</v>
      </c>
      <c r="E30" s="10"/>
      <c r="F30" s="20">
        <f t="shared" si="0"/>
        <v>0</v>
      </c>
    </row>
    <row r="31" spans="1:6" ht="27" customHeight="1">
      <c r="A31" s="7" t="s">
        <v>27</v>
      </c>
      <c r="B31" s="37" t="s">
        <v>142</v>
      </c>
      <c r="C31" s="9" t="s">
        <v>2</v>
      </c>
      <c r="D31" s="16">
        <v>75</v>
      </c>
      <c r="E31" s="10"/>
      <c r="F31" s="20">
        <f t="shared" si="0"/>
        <v>0</v>
      </c>
    </row>
    <row r="32" spans="1:6" ht="27.6">
      <c r="A32" s="7" t="s">
        <v>28</v>
      </c>
      <c r="B32" s="31" t="s">
        <v>143</v>
      </c>
      <c r="C32" s="9" t="s">
        <v>58</v>
      </c>
      <c r="D32" s="16">
        <v>5</v>
      </c>
      <c r="E32" s="10"/>
      <c r="F32" s="20">
        <f t="shared" si="0"/>
        <v>0</v>
      </c>
    </row>
    <row r="33" spans="1:6" ht="29.4" customHeight="1">
      <c r="A33" s="7" t="s">
        <v>29</v>
      </c>
      <c r="B33" s="31" t="s">
        <v>144</v>
      </c>
      <c r="C33" s="9" t="s">
        <v>57</v>
      </c>
      <c r="D33" s="16">
        <f>25+3</f>
        <v>28</v>
      </c>
      <c r="E33" s="10"/>
      <c r="F33" s="20">
        <f t="shared" si="0"/>
        <v>0</v>
      </c>
    </row>
    <row r="34" spans="1:6" ht="29.4" customHeight="1">
      <c r="A34" s="7" t="s">
        <v>30</v>
      </c>
      <c r="B34" s="37" t="s">
        <v>145</v>
      </c>
      <c r="C34" s="9" t="s">
        <v>57</v>
      </c>
      <c r="D34" s="16">
        <v>360</v>
      </c>
      <c r="E34" s="10"/>
      <c r="F34" s="20">
        <f t="shared" si="0"/>
        <v>0</v>
      </c>
    </row>
    <row r="35" spans="1:6" ht="29.4" customHeight="1">
      <c r="A35" s="7" t="s">
        <v>31</v>
      </c>
      <c r="B35" s="31" t="s">
        <v>146</v>
      </c>
      <c r="C35" s="9" t="s">
        <v>2</v>
      </c>
      <c r="D35" s="16">
        <v>30</v>
      </c>
      <c r="E35" s="10"/>
      <c r="F35" s="20">
        <f t="shared" si="0"/>
        <v>0</v>
      </c>
    </row>
    <row r="36" spans="1:6" ht="29.4" customHeight="1">
      <c r="A36" s="7" t="s">
        <v>32</v>
      </c>
      <c r="B36" s="37" t="s">
        <v>147</v>
      </c>
      <c r="C36" s="9" t="s">
        <v>2</v>
      </c>
      <c r="D36" s="16">
        <v>10</v>
      </c>
      <c r="E36" s="10"/>
      <c r="F36" s="20">
        <f t="shared" si="0"/>
        <v>0</v>
      </c>
    </row>
    <row r="37" spans="1:6" ht="29.4" customHeight="1">
      <c r="A37" s="7" t="s">
        <v>33</v>
      </c>
      <c r="B37" s="31" t="s">
        <v>148</v>
      </c>
      <c r="C37" s="9" t="s">
        <v>2</v>
      </c>
      <c r="D37" s="16">
        <f>120+10</f>
        <v>130</v>
      </c>
      <c r="E37" s="10"/>
      <c r="F37" s="20">
        <f t="shared" si="0"/>
        <v>0</v>
      </c>
    </row>
    <row r="38" spans="1:6" ht="29.4" customHeight="1">
      <c r="A38" s="7" t="s">
        <v>34</v>
      </c>
      <c r="B38" s="31" t="s">
        <v>149</v>
      </c>
      <c r="C38" s="9" t="s">
        <v>2</v>
      </c>
      <c r="D38" s="16">
        <f>210+20</f>
        <v>230</v>
      </c>
      <c r="E38" s="10"/>
      <c r="F38" s="20">
        <f t="shared" si="0"/>
        <v>0</v>
      </c>
    </row>
    <row r="39" spans="1:6" ht="29.4" customHeight="1">
      <c r="A39" s="7" t="s">
        <v>35</v>
      </c>
      <c r="B39" s="37" t="s">
        <v>150</v>
      </c>
      <c r="C39" s="9" t="s">
        <v>57</v>
      </c>
      <c r="D39" s="16">
        <v>24</v>
      </c>
      <c r="E39" s="10"/>
      <c r="F39" s="20">
        <f t="shared" si="0"/>
        <v>0</v>
      </c>
    </row>
    <row r="40" spans="1:6" ht="29.4" customHeight="1">
      <c r="A40" s="7" t="s">
        <v>36</v>
      </c>
      <c r="B40" s="37" t="s">
        <v>151</v>
      </c>
      <c r="C40" s="9" t="s">
        <v>57</v>
      </c>
      <c r="D40" s="16">
        <v>175</v>
      </c>
      <c r="E40" s="10"/>
      <c r="F40" s="20">
        <f t="shared" si="0"/>
        <v>0</v>
      </c>
    </row>
    <row r="41" spans="1:6" ht="29.4" customHeight="1">
      <c r="A41" s="7" t="s">
        <v>37</v>
      </c>
      <c r="B41" s="37" t="s">
        <v>152</v>
      </c>
      <c r="C41" s="9" t="s">
        <v>57</v>
      </c>
      <c r="D41" s="16">
        <v>80</v>
      </c>
      <c r="E41" s="10"/>
      <c r="F41" s="20">
        <f t="shared" si="0"/>
        <v>0</v>
      </c>
    </row>
    <row r="42" spans="1:6" ht="29.4" customHeight="1">
      <c r="A42" s="7" t="s">
        <v>38</v>
      </c>
      <c r="B42" s="37" t="s">
        <v>153</v>
      </c>
      <c r="C42" s="9" t="s">
        <v>57</v>
      </c>
      <c r="D42" s="16">
        <v>450</v>
      </c>
      <c r="E42" s="10"/>
      <c r="F42" s="20">
        <f t="shared" si="0"/>
        <v>0</v>
      </c>
    </row>
    <row r="43" spans="1:6" ht="29.4" customHeight="1">
      <c r="A43" s="7" t="s">
        <v>39</v>
      </c>
      <c r="B43" s="37" t="s">
        <v>154</v>
      </c>
      <c r="C43" s="9" t="s">
        <v>57</v>
      </c>
      <c r="D43" s="16">
        <v>10</v>
      </c>
      <c r="E43" s="10"/>
      <c r="F43" s="20">
        <f t="shared" si="0"/>
        <v>0</v>
      </c>
    </row>
    <row r="44" spans="1:6" ht="47.4" customHeight="1">
      <c r="A44" s="7" t="s">
        <v>40</v>
      </c>
      <c r="B44" s="37" t="s">
        <v>155</v>
      </c>
      <c r="C44" s="9" t="s">
        <v>57</v>
      </c>
      <c r="D44" s="16">
        <v>80</v>
      </c>
      <c r="E44" s="10"/>
      <c r="F44" s="20">
        <f t="shared" si="0"/>
        <v>0</v>
      </c>
    </row>
    <row r="45" spans="1:6" ht="30.6" customHeight="1">
      <c r="A45" s="7" t="s">
        <v>41</v>
      </c>
      <c r="B45" s="31" t="s">
        <v>156</v>
      </c>
      <c r="C45" s="9" t="s">
        <v>57</v>
      </c>
      <c r="D45" s="17">
        <v>50</v>
      </c>
      <c r="E45" s="10"/>
      <c r="F45" s="20">
        <f t="shared" si="0"/>
        <v>0</v>
      </c>
    </row>
    <row r="46" spans="1:6" ht="27.6">
      <c r="A46" s="7" t="s">
        <v>42</v>
      </c>
      <c r="B46" s="31" t="s">
        <v>157</v>
      </c>
      <c r="C46" s="9" t="s">
        <v>57</v>
      </c>
      <c r="D46" s="17">
        <v>50</v>
      </c>
      <c r="E46" s="10"/>
      <c r="F46" s="20">
        <f t="shared" si="0"/>
        <v>0</v>
      </c>
    </row>
    <row r="47" spans="1:6" ht="31.2" customHeight="1">
      <c r="A47" s="7" t="s">
        <v>43</v>
      </c>
      <c r="B47" s="37" t="s">
        <v>158</v>
      </c>
      <c r="C47" s="9" t="s">
        <v>58</v>
      </c>
      <c r="D47" s="16">
        <v>11</v>
      </c>
      <c r="E47" s="10"/>
      <c r="F47" s="20">
        <f t="shared" si="0"/>
        <v>0</v>
      </c>
    </row>
    <row r="48" spans="1:6" ht="27.6">
      <c r="A48" s="7" t="s">
        <v>44</v>
      </c>
      <c r="B48" s="31" t="s">
        <v>159</v>
      </c>
      <c r="C48" s="9" t="s">
        <v>57</v>
      </c>
      <c r="D48" s="16">
        <v>80</v>
      </c>
      <c r="E48" s="12"/>
      <c r="F48" s="20">
        <f t="shared" si="0"/>
        <v>0</v>
      </c>
    </row>
    <row r="49" spans="1:6" ht="27.6" customHeight="1">
      <c r="A49" s="7" t="s">
        <v>45</v>
      </c>
      <c r="B49" s="37" t="s">
        <v>160</v>
      </c>
      <c r="C49" s="9" t="s">
        <v>57</v>
      </c>
      <c r="D49" s="16">
        <v>70</v>
      </c>
      <c r="E49" s="12"/>
      <c r="F49" s="20">
        <f t="shared" si="0"/>
        <v>0</v>
      </c>
    </row>
    <row r="50" spans="1:6" ht="55.2">
      <c r="A50" s="7" t="s">
        <v>46</v>
      </c>
      <c r="B50" s="31" t="s">
        <v>161</v>
      </c>
      <c r="C50" s="9" t="s">
        <v>57</v>
      </c>
      <c r="D50" s="16">
        <v>60</v>
      </c>
      <c r="E50" s="10"/>
      <c r="F50" s="20">
        <f t="shared" si="0"/>
        <v>0</v>
      </c>
    </row>
    <row r="51" spans="1:6" ht="55.2">
      <c r="A51" s="7" t="s">
        <v>47</v>
      </c>
      <c r="B51" s="31" t="s">
        <v>162</v>
      </c>
      <c r="C51" s="9" t="s">
        <v>57</v>
      </c>
      <c r="D51" s="16">
        <v>150</v>
      </c>
      <c r="E51" s="10"/>
      <c r="F51" s="20">
        <f t="shared" si="0"/>
        <v>0</v>
      </c>
    </row>
    <row r="52" spans="1:6" ht="41.4">
      <c r="A52" s="7" t="s">
        <v>48</v>
      </c>
      <c r="B52" s="37" t="s">
        <v>163</v>
      </c>
      <c r="C52" s="9" t="s">
        <v>57</v>
      </c>
      <c r="D52" s="16">
        <f>130+20</f>
        <v>150</v>
      </c>
      <c r="E52" s="10"/>
      <c r="F52" s="20">
        <f t="shared" si="0"/>
        <v>0</v>
      </c>
    </row>
    <row r="53" spans="1:6">
      <c r="A53" s="7" t="s">
        <v>49</v>
      </c>
      <c r="B53" s="37" t="s">
        <v>164</v>
      </c>
      <c r="C53" s="9" t="s">
        <v>2</v>
      </c>
      <c r="D53" s="16">
        <v>8</v>
      </c>
      <c r="E53" s="10"/>
      <c r="F53" s="20">
        <f t="shared" si="0"/>
        <v>0</v>
      </c>
    </row>
    <row r="54" spans="1:6" ht="55.2">
      <c r="A54" s="7" t="s">
        <v>50</v>
      </c>
      <c r="B54" s="37" t="s">
        <v>219</v>
      </c>
      <c r="C54" s="9" t="s">
        <v>2</v>
      </c>
      <c r="D54" s="16">
        <v>500</v>
      </c>
      <c r="E54" s="10"/>
      <c r="F54" s="20">
        <f t="shared" si="0"/>
        <v>0</v>
      </c>
    </row>
    <row r="55" spans="1:6" ht="30" customHeight="1">
      <c r="A55" s="7" t="s">
        <v>51</v>
      </c>
      <c r="B55" s="37" t="s">
        <v>165</v>
      </c>
      <c r="C55" s="9" t="s">
        <v>2</v>
      </c>
      <c r="D55" s="16">
        <v>200</v>
      </c>
      <c r="E55" s="10"/>
      <c r="F55" s="20">
        <f t="shared" si="0"/>
        <v>0</v>
      </c>
    </row>
    <row r="56" spans="1:6" ht="30" customHeight="1">
      <c r="A56" s="7" t="s">
        <v>52</v>
      </c>
      <c r="B56" s="37" t="s">
        <v>166</v>
      </c>
      <c r="C56" s="9" t="s">
        <v>2</v>
      </c>
      <c r="D56" s="16">
        <v>700</v>
      </c>
      <c r="E56" s="10"/>
      <c r="F56" s="20">
        <f t="shared" si="0"/>
        <v>0</v>
      </c>
    </row>
    <row r="57" spans="1:6" ht="30" customHeight="1">
      <c r="A57" s="7" t="s">
        <v>53</v>
      </c>
      <c r="B57" s="37" t="s">
        <v>167</v>
      </c>
      <c r="C57" s="9" t="s">
        <v>2</v>
      </c>
      <c r="D57" s="16">
        <v>120</v>
      </c>
      <c r="E57" s="10"/>
      <c r="F57" s="20">
        <f t="shared" si="0"/>
        <v>0</v>
      </c>
    </row>
    <row r="58" spans="1:6" ht="30" customHeight="1">
      <c r="A58" s="7" t="s">
        <v>54</v>
      </c>
      <c r="B58" s="37" t="s">
        <v>168</v>
      </c>
      <c r="C58" s="9" t="s">
        <v>57</v>
      </c>
      <c r="D58" s="16">
        <v>10</v>
      </c>
      <c r="E58" s="10"/>
      <c r="F58" s="20">
        <f t="shared" si="0"/>
        <v>0</v>
      </c>
    </row>
    <row r="59" spans="1:6" ht="30" customHeight="1">
      <c r="A59" s="7" t="s">
        <v>55</v>
      </c>
      <c r="B59" s="37" t="s">
        <v>169</v>
      </c>
      <c r="C59" s="9" t="s">
        <v>57</v>
      </c>
      <c r="D59" s="16">
        <v>1100</v>
      </c>
      <c r="E59" s="10"/>
      <c r="F59" s="20">
        <f t="shared" si="0"/>
        <v>0</v>
      </c>
    </row>
    <row r="60" spans="1:6" ht="30" customHeight="1">
      <c r="A60" s="7" t="s">
        <v>56</v>
      </c>
      <c r="B60" s="37" t="s">
        <v>170</v>
      </c>
      <c r="C60" s="9" t="s">
        <v>57</v>
      </c>
      <c r="D60" s="16">
        <f>260+36</f>
        <v>296</v>
      </c>
      <c r="E60" s="10"/>
      <c r="F60" s="20">
        <f t="shared" si="0"/>
        <v>0</v>
      </c>
    </row>
    <row r="61" spans="1:6" ht="30" customHeight="1">
      <c r="A61" s="7" t="s">
        <v>63</v>
      </c>
      <c r="B61" s="37" t="s">
        <v>171</v>
      </c>
      <c r="C61" s="9" t="s">
        <v>57</v>
      </c>
      <c r="D61" s="16">
        <v>50</v>
      </c>
      <c r="E61" s="10"/>
      <c r="F61" s="20">
        <f t="shared" si="0"/>
        <v>0</v>
      </c>
    </row>
    <row r="62" spans="1:6" ht="30" customHeight="1">
      <c r="A62" s="7" t="s">
        <v>64</v>
      </c>
      <c r="B62" s="37" t="s">
        <v>172</v>
      </c>
      <c r="C62" s="9" t="s">
        <v>57</v>
      </c>
      <c r="D62" s="16">
        <f>200+32</f>
        <v>232</v>
      </c>
      <c r="E62" s="10"/>
      <c r="F62" s="20">
        <f t="shared" si="0"/>
        <v>0</v>
      </c>
    </row>
    <row r="63" spans="1:6" ht="30" customHeight="1">
      <c r="A63" s="7" t="s">
        <v>65</v>
      </c>
      <c r="B63" s="37" t="s">
        <v>173</v>
      </c>
      <c r="C63" s="9" t="s">
        <v>57</v>
      </c>
      <c r="D63" s="16">
        <v>500</v>
      </c>
      <c r="E63" s="10"/>
      <c r="F63" s="20">
        <f t="shared" si="0"/>
        <v>0</v>
      </c>
    </row>
    <row r="64" spans="1:6" ht="30" customHeight="1">
      <c r="A64" s="7" t="s">
        <v>66</v>
      </c>
      <c r="B64" s="37" t="s">
        <v>174</v>
      </c>
      <c r="C64" s="9" t="s">
        <v>57</v>
      </c>
      <c r="D64" s="16">
        <f>100+24</f>
        <v>124</v>
      </c>
      <c r="E64" s="10"/>
      <c r="F64" s="20">
        <f t="shared" si="0"/>
        <v>0</v>
      </c>
    </row>
    <row r="65" spans="1:6" ht="55.2">
      <c r="A65" s="7" t="s">
        <v>67</v>
      </c>
      <c r="B65" s="31" t="s">
        <v>175</v>
      </c>
      <c r="C65" s="9" t="s">
        <v>57</v>
      </c>
      <c r="D65" s="16">
        <v>10</v>
      </c>
      <c r="E65" s="10"/>
      <c r="F65" s="20">
        <f t="shared" si="0"/>
        <v>0</v>
      </c>
    </row>
    <row r="66" spans="1:6" ht="28.8" customHeight="1">
      <c r="A66" s="7" t="s">
        <v>68</v>
      </c>
      <c r="B66" s="37" t="s">
        <v>176</v>
      </c>
      <c r="C66" s="9" t="s">
        <v>57</v>
      </c>
      <c r="D66" s="16">
        <f>8+10</f>
        <v>18</v>
      </c>
      <c r="E66" s="10"/>
      <c r="F66" s="20">
        <f t="shared" si="0"/>
        <v>0</v>
      </c>
    </row>
    <row r="67" spans="1:6" ht="28.8" customHeight="1">
      <c r="A67" s="7" t="s">
        <v>69</v>
      </c>
      <c r="B67" s="37" t="s">
        <v>177</v>
      </c>
      <c r="C67" s="9" t="s">
        <v>57</v>
      </c>
      <c r="D67" s="16">
        <v>20</v>
      </c>
      <c r="E67" s="10"/>
      <c r="F67" s="20">
        <f t="shared" si="0"/>
        <v>0</v>
      </c>
    </row>
    <row r="68" spans="1:6" ht="28.8" customHeight="1">
      <c r="A68" s="7" t="s">
        <v>70</v>
      </c>
      <c r="B68" s="37" t="s">
        <v>178</v>
      </c>
      <c r="C68" s="9" t="s">
        <v>57</v>
      </c>
      <c r="D68" s="16">
        <f>60+16</f>
        <v>76</v>
      </c>
      <c r="E68" s="10"/>
      <c r="F68" s="20">
        <f t="shared" si="0"/>
        <v>0</v>
      </c>
    </row>
    <row r="69" spans="1:6" ht="41.4">
      <c r="A69" s="7" t="s">
        <v>71</v>
      </c>
      <c r="B69" s="34" t="s">
        <v>179</v>
      </c>
      <c r="C69" s="9" t="s">
        <v>57</v>
      </c>
      <c r="D69" s="16">
        <v>50</v>
      </c>
      <c r="E69" s="10"/>
      <c r="F69" s="20">
        <f t="shared" si="0"/>
        <v>0</v>
      </c>
    </row>
    <row r="70" spans="1:6" ht="27.6">
      <c r="A70" s="7" t="s">
        <v>72</v>
      </c>
      <c r="B70" s="32" t="s">
        <v>180</v>
      </c>
      <c r="C70" s="9" t="s">
        <v>57</v>
      </c>
      <c r="D70" s="16">
        <f>1300+180</f>
        <v>1480</v>
      </c>
      <c r="E70" s="10"/>
      <c r="F70" s="20">
        <f t="shared" ref="F70:F108" si="1">ROUND((E70*D70),2)</f>
        <v>0</v>
      </c>
    </row>
    <row r="71" spans="1:6" ht="28.8" customHeight="1">
      <c r="A71" s="7" t="s">
        <v>73</v>
      </c>
      <c r="B71" s="37" t="s">
        <v>181</v>
      </c>
      <c r="C71" s="9" t="s">
        <v>57</v>
      </c>
      <c r="D71" s="16">
        <v>6</v>
      </c>
      <c r="E71" s="10"/>
      <c r="F71" s="20">
        <f t="shared" si="1"/>
        <v>0</v>
      </c>
    </row>
    <row r="72" spans="1:6" ht="28.8" customHeight="1">
      <c r="A72" s="7" t="s">
        <v>74</v>
      </c>
      <c r="B72" s="37" t="s">
        <v>182</v>
      </c>
      <c r="C72" s="9" t="s">
        <v>57</v>
      </c>
      <c r="D72" s="16">
        <f>500+30</f>
        <v>530</v>
      </c>
      <c r="E72" s="10"/>
      <c r="F72" s="20">
        <f t="shared" si="1"/>
        <v>0</v>
      </c>
    </row>
    <row r="73" spans="1:6" ht="28.8" customHeight="1">
      <c r="A73" s="7" t="s">
        <v>75</v>
      </c>
      <c r="B73" s="37" t="s">
        <v>183</v>
      </c>
      <c r="C73" s="9" t="s">
        <v>57</v>
      </c>
      <c r="D73" s="16">
        <v>70</v>
      </c>
      <c r="E73" s="10"/>
      <c r="F73" s="20">
        <f t="shared" si="1"/>
        <v>0</v>
      </c>
    </row>
    <row r="74" spans="1:6" ht="28.8" customHeight="1">
      <c r="A74" s="7" t="s">
        <v>76</v>
      </c>
      <c r="B74" s="37" t="s">
        <v>184</v>
      </c>
      <c r="C74" s="9" t="s">
        <v>57</v>
      </c>
      <c r="D74" s="16">
        <f>20+15</f>
        <v>35</v>
      </c>
      <c r="E74" s="10"/>
      <c r="F74" s="20">
        <f t="shared" si="1"/>
        <v>0</v>
      </c>
    </row>
    <row r="75" spans="1:6" ht="41.4">
      <c r="A75" s="7" t="s">
        <v>77</v>
      </c>
      <c r="B75" s="31" t="s">
        <v>185</v>
      </c>
      <c r="C75" s="9" t="s">
        <v>57</v>
      </c>
      <c r="D75" s="16">
        <v>25</v>
      </c>
      <c r="E75" s="10"/>
      <c r="F75" s="20">
        <f t="shared" si="1"/>
        <v>0</v>
      </c>
    </row>
    <row r="76" spans="1:6" ht="30.6" customHeight="1">
      <c r="A76" s="7" t="s">
        <v>78</v>
      </c>
      <c r="B76" s="37" t="s">
        <v>186</v>
      </c>
      <c r="C76" s="9" t="s">
        <v>57</v>
      </c>
      <c r="D76" s="16">
        <v>130</v>
      </c>
      <c r="E76" s="10"/>
      <c r="F76" s="20">
        <f t="shared" si="1"/>
        <v>0</v>
      </c>
    </row>
    <row r="77" spans="1:6" ht="30.6" customHeight="1">
      <c r="A77" s="7" t="s">
        <v>79</v>
      </c>
      <c r="B77" s="37" t="s">
        <v>187</v>
      </c>
      <c r="C77" s="9" t="s">
        <v>57</v>
      </c>
      <c r="D77" s="16">
        <f>120+24</f>
        <v>144</v>
      </c>
      <c r="E77" s="10"/>
      <c r="F77" s="20">
        <f t="shared" si="1"/>
        <v>0</v>
      </c>
    </row>
    <row r="78" spans="1:6" ht="30.6" customHeight="1">
      <c r="A78" s="7" t="s">
        <v>80</v>
      </c>
      <c r="B78" s="37" t="s">
        <v>188</v>
      </c>
      <c r="C78" s="9" t="s">
        <v>57</v>
      </c>
      <c r="D78" s="16">
        <f>30+20</f>
        <v>50</v>
      </c>
      <c r="E78" s="10"/>
      <c r="F78" s="20">
        <f t="shared" si="1"/>
        <v>0</v>
      </c>
    </row>
    <row r="79" spans="1:6" ht="30.6" customHeight="1">
      <c r="A79" s="7" t="s">
        <v>81</v>
      </c>
      <c r="B79" s="37" t="s">
        <v>189</v>
      </c>
      <c r="C79" s="9" t="s">
        <v>57</v>
      </c>
      <c r="D79" s="16">
        <v>10</v>
      </c>
      <c r="E79" s="10"/>
      <c r="F79" s="20">
        <f t="shared" si="1"/>
        <v>0</v>
      </c>
    </row>
    <row r="80" spans="1:6" ht="30.6" customHeight="1">
      <c r="A80" s="7" t="s">
        <v>82</v>
      </c>
      <c r="B80" s="37" t="s">
        <v>190</v>
      </c>
      <c r="C80" s="9" t="s">
        <v>2</v>
      </c>
      <c r="D80" s="16">
        <v>100</v>
      </c>
      <c r="E80" s="10"/>
      <c r="F80" s="20">
        <f t="shared" si="1"/>
        <v>0</v>
      </c>
    </row>
    <row r="81" spans="1:6" ht="30.6" customHeight="1">
      <c r="A81" s="7" t="s">
        <v>83</v>
      </c>
      <c r="B81" s="37" t="s">
        <v>191</v>
      </c>
      <c r="C81" s="9" t="s">
        <v>57</v>
      </c>
      <c r="D81" s="16">
        <v>10</v>
      </c>
      <c r="E81" s="10"/>
      <c r="F81" s="20">
        <f t="shared" si="1"/>
        <v>0</v>
      </c>
    </row>
    <row r="82" spans="1:6" ht="69">
      <c r="A82" s="7" t="s">
        <v>84</v>
      </c>
      <c r="B82" s="37" t="s">
        <v>192</v>
      </c>
      <c r="C82" s="9" t="s">
        <v>57</v>
      </c>
      <c r="D82" s="16">
        <v>250</v>
      </c>
      <c r="E82" s="10"/>
      <c r="F82" s="20">
        <f t="shared" si="1"/>
        <v>0</v>
      </c>
    </row>
    <row r="83" spans="1:6" ht="25.8" customHeight="1">
      <c r="A83" s="7" t="s">
        <v>85</v>
      </c>
      <c r="B83" s="37" t="s">
        <v>193</v>
      </c>
      <c r="C83" s="9" t="s">
        <v>57</v>
      </c>
      <c r="D83" s="16">
        <v>10</v>
      </c>
      <c r="E83" s="10"/>
      <c r="F83" s="20">
        <f t="shared" si="1"/>
        <v>0</v>
      </c>
    </row>
    <row r="84" spans="1:6" ht="33" customHeight="1">
      <c r="A84" s="7" t="s">
        <v>86</v>
      </c>
      <c r="B84" s="37" t="s">
        <v>194</v>
      </c>
      <c r="C84" s="9" t="s">
        <v>58</v>
      </c>
      <c r="D84" s="16">
        <v>5</v>
      </c>
      <c r="E84" s="10"/>
      <c r="F84" s="20">
        <f t="shared" si="1"/>
        <v>0</v>
      </c>
    </row>
    <row r="85" spans="1:6" ht="25.8" customHeight="1">
      <c r="A85" s="7" t="s">
        <v>87</v>
      </c>
      <c r="B85" s="37" t="s">
        <v>195</v>
      </c>
      <c r="C85" s="9" t="s">
        <v>57</v>
      </c>
      <c r="D85" s="16">
        <f>30+10</f>
        <v>40</v>
      </c>
      <c r="E85" s="10"/>
      <c r="F85" s="20">
        <f t="shared" si="1"/>
        <v>0</v>
      </c>
    </row>
    <row r="86" spans="1:6" ht="25.8" customHeight="1">
      <c r="A86" s="7" t="s">
        <v>88</v>
      </c>
      <c r="B86" s="37" t="s">
        <v>196</v>
      </c>
      <c r="C86" s="9" t="s">
        <v>57</v>
      </c>
      <c r="D86" s="16">
        <v>4</v>
      </c>
      <c r="E86" s="10"/>
      <c r="F86" s="20">
        <f t="shared" si="1"/>
        <v>0</v>
      </c>
    </row>
    <row r="87" spans="1:6" ht="25.8" customHeight="1">
      <c r="A87" s="7" t="s">
        <v>89</v>
      </c>
      <c r="B87" s="37" t="s">
        <v>197</v>
      </c>
      <c r="C87" s="9" t="s">
        <v>2</v>
      </c>
      <c r="D87" s="16">
        <f>330+40</f>
        <v>370</v>
      </c>
      <c r="E87" s="10"/>
      <c r="F87" s="20">
        <f t="shared" si="1"/>
        <v>0</v>
      </c>
    </row>
    <row r="88" spans="1:6" ht="25.8" customHeight="1">
      <c r="A88" s="7" t="s">
        <v>90</v>
      </c>
      <c r="B88" s="37" t="s">
        <v>198</v>
      </c>
      <c r="C88" s="9" t="s">
        <v>57</v>
      </c>
      <c r="D88" s="16">
        <v>100</v>
      </c>
      <c r="E88" s="10"/>
      <c r="F88" s="20">
        <f t="shared" si="1"/>
        <v>0</v>
      </c>
    </row>
    <row r="89" spans="1:6" ht="25.8" customHeight="1">
      <c r="A89" s="7" t="s">
        <v>91</v>
      </c>
      <c r="B89" s="37" t="s">
        <v>199</v>
      </c>
      <c r="C89" s="9" t="s">
        <v>57</v>
      </c>
      <c r="D89" s="16">
        <v>4</v>
      </c>
      <c r="E89" s="10"/>
      <c r="F89" s="20">
        <f t="shared" si="1"/>
        <v>0</v>
      </c>
    </row>
    <row r="90" spans="1:6" ht="25.8" customHeight="1">
      <c r="A90" s="7" t="s">
        <v>92</v>
      </c>
      <c r="B90" s="37" t="s">
        <v>200</v>
      </c>
      <c r="C90" s="9" t="s">
        <v>57</v>
      </c>
      <c r="D90" s="16">
        <f>16+6</f>
        <v>22</v>
      </c>
      <c r="E90" s="10"/>
      <c r="F90" s="20">
        <f t="shared" si="1"/>
        <v>0</v>
      </c>
    </row>
    <row r="91" spans="1:6" ht="25.8" customHeight="1">
      <c r="A91" s="7" t="s">
        <v>93</v>
      </c>
      <c r="B91" s="37" t="s">
        <v>201</v>
      </c>
      <c r="C91" s="9" t="s">
        <v>57</v>
      </c>
      <c r="D91" s="16">
        <f>140+72</f>
        <v>212</v>
      </c>
      <c r="E91" s="10"/>
      <c r="F91" s="20">
        <f t="shared" si="1"/>
        <v>0</v>
      </c>
    </row>
    <row r="92" spans="1:6" ht="25.8" customHeight="1">
      <c r="A92" s="7" t="s">
        <v>94</v>
      </c>
      <c r="B92" s="37" t="s">
        <v>202</v>
      </c>
      <c r="C92" s="9" t="s">
        <v>57</v>
      </c>
      <c r="D92" s="16">
        <v>10</v>
      </c>
      <c r="E92" s="10"/>
      <c r="F92" s="20">
        <f t="shared" si="1"/>
        <v>0</v>
      </c>
    </row>
    <row r="93" spans="1:6" ht="25.8" customHeight="1">
      <c r="A93" s="7" t="s">
        <v>95</v>
      </c>
      <c r="B93" s="37" t="s">
        <v>203</v>
      </c>
      <c r="C93" s="9" t="s">
        <v>57</v>
      </c>
      <c r="D93" s="16">
        <v>2</v>
      </c>
      <c r="E93" s="10"/>
      <c r="F93" s="20">
        <f t="shared" si="1"/>
        <v>0</v>
      </c>
    </row>
    <row r="94" spans="1:6" ht="25.8" customHeight="1">
      <c r="A94" s="7" t="s">
        <v>96</v>
      </c>
      <c r="B94" s="37" t="s">
        <v>204</v>
      </c>
      <c r="C94" s="9" t="s">
        <v>2</v>
      </c>
      <c r="D94" s="16">
        <f>280+25</f>
        <v>305</v>
      </c>
      <c r="E94" s="10"/>
      <c r="F94" s="20">
        <f t="shared" si="1"/>
        <v>0</v>
      </c>
    </row>
    <row r="95" spans="1:6" ht="25.8" customHeight="1">
      <c r="A95" s="7" t="s">
        <v>97</v>
      </c>
      <c r="B95" s="37" t="s">
        <v>205</v>
      </c>
      <c r="C95" s="9" t="s">
        <v>57</v>
      </c>
      <c r="D95" s="16">
        <v>20</v>
      </c>
      <c r="E95" s="10"/>
      <c r="F95" s="20">
        <f t="shared" si="1"/>
        <v>0</v>
      </c>
    </row>
    <row r="96" spans="1:6" ht="25.8" customHeight="1">
      <c r="A96" s="7" t="s">
        <v>98</v>
      </c>
      <c r="B96" s="37" t="s">
        <v>206</v>
      </c>
      <c r="C96" s="9" t="s">
        <v>57</v>
      </c>
      <c r="D96" s="16">
        <v>40</v>
      </c>
      <c r="E96" s="10"/>
      <c r="F96" s="20">
        <f t="shared" si="1"/>
        <v>0</v>
      </c>
    </row>
    <row r="97" spans="1:6" ht="25.8" customHeight="1">
      <c r="A97" s="7" t="s">
        <v>99</v>
      </c>
      <c r="B97" s="37" t="s">
        <v>207</v>
      </c>
      <c r="C97" s="9" t="s">
        <v>57</v>
      </c>
      <c r="D97" s="16">
        <v>600</v>
      </c>
      <c r="E97" s="10"/>
      <c r="F97" s="20">
        <f t="shared" si="1"/>
        <v>0</v>
      </c>
    </row>
    <row r="98" spans="1:6" ht="35.4" customHeight="1">
      <c r="A98" s="7" t="s">
        <v>100</v>
      </c>
      <c r="B98" s="31" t="s">
        <v>208</v>
      </c>
      <c r="C98" s="9" t="s">
        <v>57</v>
      </c>
      <c r="D98" s="16">
        <v>30</v>
      </c>
      <c r="E98" s="10"/>
      <c r="F98" s="20">
        <f t="shared" si="1"/>
        <v>0</v>
      </c>
    </row>
    <row r="99" spans="1:6" ht="27.6" customHeight="1">
      <c r="A99" s="7" t="s">
        <v>101</v>
      </c>
      <c r="B99" s="41" t="s">
        <v>209</v>
      </c>
      <c r="C99" s="9" t="s">
        <v>57</v>
      </c>
      <c r="D99" s="16">
        <f>150+36</f>
        <v>186</v>
      </c>
      <c r="E99" s="10"/>
      <c r="F99" s="20">
        <f t="shared" si="1"/>
        <v>0</v>
      </c>
    </row>
    <row r="100" spans="1:6" ht="27.6" customHeight="1">
      <c r="A100" s="7" t="s">
        <v>102</v>
      </c>
      <c r="B100" s="41" t="s">
        <v>210</v>
      </c>
      <c r="C100" s="9" t="s">
        <v>2</v>
      </c>
      <c r="D100" s="16">
        <v>2</v>
      </c>
      <c r="E100" s="10"/>
      <c r="F100" s="20">
        <f t="shared" si="1"/>
        <v>0</v>
      </c>
    </row>
    <row r="101" spans="1:6" ht="27.6" customHeight="1">
      <c r="A101" s="7" t="s">
        <v>103</v>
      </c>
      <c r="B101" s="41" t="s">
        <v>211</v>
      </c>
      <c r="C101" s="9" t="s">
        <v>58</v>
      </c>
      <c r="D101" s="16">
        <v>120</v>
      </c>
      <c r="E101" s="10"/>
      <c r="F101" s="20">
        <f t="shared" si="1"/>
        <v>0</v>
      </c>
    </row>
    <row r="102" spans="1:6" ht="27.6" customHeight="1">
      <c r="A102" s="7" t="s">
        <v>104</v>
      </c>
      <c r="B102" s="41" t="s">
        <v>212</v>
      </c>
      <c r="C102" s="9" t="s">
        <v>57</v>
      </c>
      <c r="D102" s="16">
        <v>6</v>
      </c>
      <c r="E102" s="10"/>
      <c r="F102" s="20">
        <f t="shared" si="1"/>
        <v>0</v>
      </c>
    </row>
    <row r="103" spans="1:6" ht="27.6" customHeight="1">
      <c r="A103" s="7" t="s">
        <v>105</v>
      </c>
      <c r="B103" s="41" t="s">
        <v>213</v>
      </c>
      <c r="C103" s="9" t="s">
        <v>57</v>
      </c>
      <c r="D103" s="16">
        <f>8+2</f>
        <v>10</v>
      </c>
      <c r="E103" s="10"/>
      <c r="F103" s="20">
        <f t="shared" si="1"/>
        <v>0</v>
      </c>
    </row>
    <row r="104" spans="1:6" ht="27.6" customHeight="1">
      <c r="A104" s="7" t="s">
        <v>106</v>
      </c>
      <c r="B104" s="41" t="s">
        <v>214</v>
      </c>
      <c r="C104" s="9" t="s">
        <v>57</v>
      </c>
      <c r="D104" s="16">
        <v>60</v>
      </c>
      <c r="E104" s="10"/>
      <c r="F104" s="20">
        <f t="shared" si="1"/>
        <v>0</v>
      </c>
    </row>
    <row r="105" spans="1:6" ht="27.6" customHeight="1">
      <c r="A105" s="7" t="s">
        <v>107</v>
      </c>
      <c r="B105" s="41" t="s">
        <v>215</v>
      </c>
      <c r="C105" s="13" t="s">
        <v>57</v>
      </c>
      <c r="D105" s="18">
        <v>800</v>
      </c>
      <c r="E105" s="10"/>
      <c r="F105" s="20">
        <f t="shared" si="1"/>
        <v>0</v>
      </c>
    </row>
    <row r="106" spans="1:6" ht="27.6" customHeight="1">
      <c r="A106" s="7" t="s">
        <v>108</v>
      </c>
      <c r="B106" s="38" t="s">
        <v>216</v>
      </c>
      <c r="C106" s="3" t="s">
        <v>57</v>
      </c>
      <c r="D106" s="14">
        <v>110</v>
      </c>
      <c r="E106" s="10"/>
      <c r="F106" s="20">
        <f t="shared" si="1"/>
        <v>0</v>
      </c>
    </row>
    <row r="107" spans="1:6" ht="43.2" customHeight="1">
      <c r="A107" s="7" t="s">
        <v>109</v>
      </c>
      <c r="B107" s="31" t="s">
        <v>217</v>
      </c>
      <c r="C107" s="35" t="s">
        <v>57</v>
      </c>
      <c r="D107" s="36">
        <v>80</v>
      </c>
      <c r="E107" s="10"/>
      <c r="F107" s="20">
        <f t="shared" si="1"/>
        <v>0</v>
      </c>
    </row>
    <row r="108" spans="1:6" ht="33" customHeight="1">
      <c r="A108" s="7" t="s">
        <v>110</v>
      </c>
      <c r="B108" s="37" t="s">
        <v>218</v>
      </c>
      <c r="C108" s="35" t="s">
        <v>57</v>
      </c>
      <c r="D108" s="36">
        <f>350+30</f>
        <v>380</v>
      </c>
      <c r="E108" s="10"/>
      <c r="F108" s="20">
        <f t="shared" si="1"/>
        <v>0</v>
      </c>
    </row>
    <row r="109" spans="1:6">
      <c r="E109" s="21" t="s">
        <v>62</v>
      </c>
      <c r="F109" s="20">
        <f>SUM(F6:F108)</f>
        <v>0</v>
      </c>
    </row>
    <row r="110" spans="1:6">
      <c r="E110" s="4"/>
      <c r="F110" s="42"/>
    </row>
    <row r="111" spans="1:6">
      <c r="E111" s="4"/>
      <c r="F111" s="42"/>
    </row>
    <row r="112" spans="1:6" s="22" customFormat="1"/>
    <row r="113" spans="5:6" s="22" customFormat="1"/>
    <row r="114" spans="5:6" s="22" customFormat="1">
      <c r="E114" s="48" t="s">
        <v>116</v>
      </c>
      <c r="F114" s="48"/>
    </row>
    <row r="115" spans="5:6" s="1" customFormat="1">
      <c r="E115" s="43" t="s">
        <v>111</v>
      </c>
      <c r="F115" s="43"/>
    </row>
  </sheetData>
  <sortState xmlns:xlrd2="http://schemas.microsoft.com/office/spreadsheetml/2017/richdata2" ref="B3:E106">
    <sortCondition ref="B3"/>
  </sortState>
  <mergeCells count="6">
    <mergeCell ref="E115:F115"/>
    <mergeCell ref="A3:F3"/>
    <mergeCell ref="A1:C1"/>
    <mergeCell ref="D1:F1"/>
    <mergeCell ref="A2:F2"/>
    <mergeCell ref="E114:F114"/>
  </mergeCells>
  <printOptions horizontalCentered="1"/>
  <pageMargins left="0.78740157480314965" right="0.19685039370078741" top="0.19685039370078741" bottom="0.19685039370078741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3 RÓŻNE PR. SPOŻ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MImiolek</dc:creator>
  <cp:lastModifiedBy>Wioletta Leszczyńska</cp:lastModifiedBy>
  <cp:lastPrinted>2021-12-05T18:45:38Z</cp:lastPrinted>
  <dcterms:created xsi:type="dcterms:W3CDTF">2017-12-01T07:35:00Z</dcterms:created>
  <dcterms:modified xsi:type="dcterms:W3CDTF">2021-12-09T07:50:12Z</dcterms:modified>
</cp:coreProperties>
</file>