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7490" windowHeight="9780" firstSheet="1" activeTab="2"/>
  </bookViews>
  <sheets>
    <sheet name="PAKIET NR 1 MIĘSO I PR. MIĘSNE" sheetId="2" r:id="rId1"/>
    <sheet name="PAKIET NR 2 MLEKO I PR.MLECZ." sheetId="3" r:id="rId2"/>
    <sheet name="PAKIET NR 3 RÓŻNE PR. SPOŻ" sheetId="4" r:id="rId3"/>
    <sheet name="PAKIET NR 4 RYBY MROŻONE I POZ." sheetId="5" r:id="rId4"/>
    <sheet name="PAKIET NR 5 WARZYWA MROŻONE" sheetId="6" r:id="rId5"/>
    <sheet name="PAKIET NR 6 WARZYWA I OWOCE ŚW." sheetId="7" r:id="rId6"/>
    <sheet name="PAKIET NR 7 JAJA" sheetId="8" r:id="rId7"/>
    <sheet name="PAKIET NR 8 PIECZYWO, WYR.PIEK." sheetId="9" r:id="rId8"/>
    <sheet name="PAKIET NR 9 ZIEMNIAKI" sheetId="10" r:id="rId9"/>
  </sheets>
  <calcPr calcId="125725"/>
</workbook>
</file>

<file path=xl/calcChain.xml><?xml version="1.0" encoding="utf-8"?>
<calcChain xmlns="http://schemas.openxmlformats.org/spreadsheetml/2006/main">
  <c r="E109" i="4"/>
  <c r="E104"/>
  <c r="E103"/>
  <c r="E100"/>
  <c r="E98"/>
  <c r="E95"/>
  <c r="E92"/>
  <c r="E90"/>
  <c r="E86"/>
  <c r="E85"/>
  <c r="E83"/>
  <c r="E79"/>
  <c r="E77"/>
  <c r="E73"/>
  <c r="E72"/>
  <c r="E69"/>
  <c r="E67"/>
  <c r="E65"/>
  <c r="E63"/>
  <c r="E62"/>
  <c r="E60"/>
  <c r="E56"/>
  <c r="E54"/>
  <c r="E53"/>
  <c r="E52"/>
  <c r="E38"/>
  <c r="E37"/>
  <c r="E33"/>
  <c r="E28"/>
  <c r="E25"/>
  <c r="E24"/>
  <c r="E19"/>
  <c r="E17"/>
  <c r="E16"/>
  <c r="E15"/>
  <c r="E14"/>
  <c r="E10"/>
  <c r="E8"/>
  <c r="E7"/>
  <c r="G15" i="5" l="1"/>
  <c r="H15"/>
  <c r="I15" s="1"/>
  <c r="G110" i="4"/>
  <c r="H110"/>
  <c r="I110"/>
  <c r="I26" i="3" l="1"/>
  <c r="H26"/>
  <c r="G26"/>
  <c r="H6" i="10"/>
  <c r="G6"/>
  <c r="I6" l="1"/>
  <c r="I21" i="9"/>
  <c r="H21"/>
  <c r="G21"/>
  <c r="I5" i="8"/>
  <c r="H5"/>
  <c r="G5"/>
  <c r="I51" i="7"/>
  <c r="H51"/>
  <c r="G51"/>
  <c r="I20" i="6"/>
  <c r="H20"/>
  <c r="G20"/>
  <c r="I59" i="2"/>
  <c r="H59"/>
  <c r="G59"/>
</calcChain>
</file>

<file path=xl/sharedStrings.xml><?xml version="1.0" encoding="utf-8"?>
<sst xmlns="http://schemas.openxmlformats.org/spreadsheetml/2006/main" count="994" uniqueCount="430">
  <si>
    <t>Nazwa towaru</t>
  </si>
  <si>
    <t>1.</t>
  </si>
  <si>
    <t>piersi z indyka</t>
  </si>
  <si>
    <t>kg</t>
  </si>
  <si>
    <t>2.</t>
  </si>
  <si>
    <t>piersi z kurczaka</t>
  </si>
  <si>
    <t>3.</t>
  </si>
  <si>
    <t>kurczak świeży</t>
  </si>
  <si>
    <t>4.</t>
  </si>
  <si>
    <t>5.</t>
  </si>
  <si>
    <t>wątróbka drobiowa</t>
  </si>
  <si>
    <t>6.</t>
  </si>
  <si>
    <t>udko kurczaka</t>
  </si>
  <si>
    <t>7.</t>
  </si>
  <si>
    <t>żołądki kurczak</t>
  </si>
  <si>
    <t>8.</t>
  </si>
  <si>
    <t>karczek z kością</t>
  </si>
  <si>
    <t>9.</t>
  </si>
  <si>
    <t>łopatka bez kości</t>
  </si>
  <si>
    <t>10.</t>
  </si>
  <si>
    <t>pieczeń wołowa z łopatki bez kości</t>
  </si>
  <si>
    <t>11.</t>
  </si>
  <si>
    <t>pieczeń wieprzowa</t>
  </si>
  <si>
    <t>12.</t>
  </si>
  <si>
    <t>schab z kością</t>
  </si>
  <si>
    <t>13.</t>
  </si>
  <si>
    <t>słonina</t>
  </si>
  <si>
    <t>14.</t>
  </si>
  <si>
    <t>żeberka wieprzowe (paski)</t>
  </si>
  <si>
    <t>15.</t>
  </si>
  <si>
    <t>boczek świeży bez kości i bez skóry</t>
  </si>
  <si>
    <t>16.</t>
  </si>
  <si>
    <t>rozbratel</t>
  </si>
  <si>
    <t>17.</t>
  </si>
  <si>
    <t>mięso wołowe gulaszowe</t>
  </si>
  <si>
    <t>18.</t>
  </si>
  <si>
    <t>baleron</t>
  </si>
  <si>
    <t>19.</t>
  </si>
  <si>
    <t>boczek wędzony b/k</t>
  </si>
  <si>
    <t>20.</t>
  </si>
  <si>
    <t>kiełbasa głogowska</t>
  </si>
  <si>
    <t>21.</t>
  </si>
  <si>
    <t>karczek pieczony</t>
  </si>
  <si>
    <t>22.</t>
  </si>
  <si>
    <t>kaszanka</t>
  </si>
  <si>
    <t>23.</t>
  </si>
  <si>
    <t>kiełbasa szynkowa</t>
  </si>
  <si>
    <t>24.</t>
  </si>
  <si>
    <t>kiełbasa krakowska pieczona</t>
  </si>
  <si>
    <t>25.</t>
  </si>
  <si>
    <t>mielonka tyrolska</t>
  </si>
  <si>
    <t>26.</t>
  </si>
  <si>
    <t>parówkowa kiełbasa</t>
  </si>
  <si>
    <t>27.</t>
  </si>
  <si>
    <t>parówki winerki</t>
  </si>
  <si>
    <t>28.</t>
  </si>
  <si>
    <t>pasztetowa delikatesowa</t>
  </si>
  <si>
    <t>29.</t>
  </si>
  <si>
    <t xml:space="preserve">podwawelska </t>
  </si>
  <si>
    <t>30.</t>
  </si>
  <si>
    <t>salceson z indyka</t>
  </si>
  <si>
    <t>31.</t>
  </si>
  <si>
    <t>szynka z indyka</t>
  </si>
  <si>
    <t>32.</t>
  </si>
  <si>
    <t>szynka konserwowa</t>
  </si>
  <si>
    <t>33.</t>
  </si>
  <si>
    <t>szynka wiejska gotowana</t>
  </si>
  <si>
    <t>34.</t>
  </si>
  <si>
    <t>kiełbasa kminkowa</t>
  </si>
  <si>
    <t>35.</t>
  </si>
  <si>
    <t>rolada boczkowa</t>
  </si>
  <si>
    <t>36.</t>
  </si>
  <si>
    <t>salceson wiejski</t>
  </si>
  <si>
    <t>37.</t>
  </si>
  <si>
    <t>parówki cielęce</t>
  </si>
  <si>
    <t>38.</t>
  </si>
  <si>
    <t>polędwica królewska z indyka</t>
  </si>
  <si>
    <t>39.</t>
  </si>
  <si>
    <t>polędwica sopocka</t>
  </si>
  <si>
    <t>40.</t>
  </si>
  <si>
    <t>rolada schabowa</t>
  </si>
  <si>
    <t>41.</t>
  </si>
  <si>
    <t>pasztet pieczony</t>
  </si>
  <si>
    <t>42.</t>
  </si>
  <si>
    <t>kurczak w galarecie</t>
  </si>
  <si>
    <t>43.</t>
  </si>
  <si>
    <t>podudzia z indyka</t>
  </si>
  <si>
    <t>44.</t>
  </si>
  <si>
    <t>kości wieprzowe świeże</t>
  </si>
  <si>
    <t>45.</t>
  </si>
  <si>
    <t>nogi wieprzowe</t>
  </si>
  <si>
    <t>46.</t>
  </si>
  <si>
    <t>filet z indyka sopel</t>
  </si>
  <si>
    <t>47.</t>
  </si>
  <si>
    <t>kabanosy drobiowe</t>
  </si>
  <si>
    <t>48.</t>
  </si>
  <si>
    <t>kiełbasa biała parzona</t>
  </si>
  <si>
    <t>49.</t>
  </si>
  <si>
    <t>kiełbasa drobiowa senatorska</t>
  </si>
  <si>
    <t>50.</t>
  </si>
  <si>
    <t>klops wieprzowy</t>
  </si>
  <si>
    <t>51.</t>
  </si>
  <si>
    <t>pasztet farmera lub równoważny</t>
  </si>
  <si>
    <t>52.</t>
  </si>
  <si>
    <t>rolada pawie oczko</t>
  </si>
  <si>
    <t>53.</t>
  </si>
  <si>
    <t>szynka cygańska</t>
  </si>
  <si>
    <t>54.</t>
  </si>
  <si>
    <t>szynka dębicka</t>
  </si>
  <si>
    <t>55.</t>
  </si>
  <si>
    <t>szynka zielonogórska</t>
  </si>
  <si>
    <t>Data:</t>
  </si>
  <si>
    <t>szt</t>
  </si>
  <si>
    <t>czekolada mleczna / 100 g</t>
  </si>
  <si>
    <t>bulion grzybowy / 60 g</t>
  </si>
  <si>
    <t>opk</t>
  </si>
  <si>
    <t>cukierki czekoladowe</t>
  </si>
  <si>
    <t>orzechy włoskie łuskane / 100 g</t>
  </si>
  <si>
    <t>mak</t>
  </si>
  <si>
    <t>brzoskwinia puszka / 820 g</t>
  </si>
  <si>
    <t>budyń z cukrem / 60 g</t>
  </si>
  <si>
    <t>cukier</t>
  </si>
  <si>
    <t>cukier puder / 400g</t>
  </si>
  <si>
    <t>cukier waniliowy / 32 g</t>
  </si>
  <si>
    <t>cynamon / 20 g</t>
  </si>
  <si>
    <t>czosnek granulowany / 20 g</t>
  </si>
  <si>
    <t>gałka muszkatałowa mielona / 15 g</t>
  </si>
  <si>
    <t>groszek konserwowy / 400 g</t>
  </si>
  <si>
    <t>kakao holenderskie / 200 g</t>
  </si>
  <si>
    <t>kawa rozpuszczalna / 200 g</t>
  </si>
  <si>
    <t>kawa zbożowa /500 g</t>
  </si>
  <si>
    <t>ketchup / 500 g</t>
  </si>
  <si>
    <t>koncentrat pomidorowy 30% / 1000 g</t>
  </si>
  <si>
    <t>koncentrat buraczany zawierający zagęszczony sok z buraków czerwonych co najmniej 59,3 %/ 300 ml</t>
  </si>
  <si>
    <t>kukurydza konserwowa / 400 g</t>
  </si>
  <si>
    <t>kwasek cytrynowy / 20 g</t>
  </si>
  <si>
    <t>liść laurowy / 8 g</t>
  </si>
  <si>
    <t>majeranek / 10 g</t>
  </si>
  <si>
    <t>mąka pszenna typ 500</t>
  </si>
  <si>
    <t>mąka ziemniaczana</t>
  </si>
  <si>
    <t>migdały / 100 g</t>
  </si>
  <si>
    <t>miód naturalny / 25 g</t>
  </si>
  <si>
    <t>musztarda / 190 g</t>
  </si>
  <si>
    <t>ocet / 500 ml</t>
  </si>
  <si>
    <t>ogórki konserwowe / 900 g</t>
  </si>
  <si>
    <t>olejki-aromaty / 10 g</t>
  </si>
  <si>
    <t>paluszki słone / 200 g</t>
  </si>
  <si>
    <t>papryka konserwowa / 650 g</t>
  </si>
  <si>
    <t>papryka słodka w proszku / 20 g</t>
  </si>
  <si>
    <t>pieprz czarny mielony / 20 g</t>
  </si>
  <si>
    <t>pietruszka suszona / 10 g</t>
  </si>
  <si>
    <t>płatki kukurydziane / 250 g</t>
  </si>
  <si>
    <t>płatki owsiane / 500 g</t>
  </si>
  <si>
    <t>proszek do pieczenia / 36 g</t>
  </si>
  <si>
    <t>przecier ogórkowy / 290 g</t>
  </si>
  <si>
    <t>przyprawa do piernika / 30 g</t>
  </si>
  <si>
    <t>rodzynki / 100 g</t>
  </si>
  <si>
    <t>ryż</t>
  </si>
  <si>
    <t>sałatka szwedzka / 900 g</t>
  </si>
  <si>
    <t>soda / 80 g</t>
  </si>
  <si>
    <t>sok w kartonie pomarańczowy / 200 ml</t>
  </si>
  <si>
    <t>sok w kartonie / 1 l</t>
  </si>
  <si>
    <t>syrop owocowy / 500 ml</t>
  </si>
  <si>
    <t>sól</t>
  </si>
  <si>
    <t>sucharki bez cukru / 290 g</t>
  </si>
  <si>
    <t>sucharki / 290 g</t>
  </si>
  <si>
    <t>wino musujące / 750 ml</t>
  </si>
  <si>
    <t>szczaw konserwowy / 290 g</t>
  </si>
  <si>
    <t>ziele angielskie / 15 g</t>
  </si>
  <si>
    <t>żelatyna / 50 g</t>
  </si>
  <si>
    <t>galaretka owocowa / 75 g</t>
  </si>
  <si>
    <t>drożdże</t>
  </si>
  <si>
    <t>makaron spagetti / 500 g</t>
  </si>
  <si>
    <t>wiórki kokosowe / 500 g</t>
  </si>
  <si>
    <t>herbata czarna w saszetkach / 50 saszetek</t>
  </si>
  <si>
    <t>dżem różne smaki / 330 g</t>
  </si>
  <si>
    <t xml:space="preserve">krakersy / 180g </t>
  </si>
  <si>
    <t>wafle różne smaki/ 180g</t>
  </si>
  <si>
    <t>oregano /10 g</t>
  </si>
  <si>
    <t>przyprawa do pizzy / 20 g</t>
  </si>
  <si>
    <t>kisiel z cukrem / 77 g</t>
  </si>
  <si>
    <t>pieczarka marynowana / 280 g</t>
  </si>
  <si>
    <t>sos czosnkowy / 500 ml</t>
  </si>
  <si>
    <t>przyprawa do potraw, skład : warzywa suszone co najmniej 15,1 % / 1 kg</t>
  </si>
  <si>
    <t>przyprawa do ryb / 20 g</t>
  </si>
  <si>
    <t>ćwikła z chrzanem / 300 g</t>
  </si>
  <si>
    <t>herbata liściasta / 250 g</t>
  </si>
  <si>
    <t>pomidory w puszce / 400 g</t>
  </si>
  <si>
    <t>seler konserwowy w słoiku / 330 g</t>
  </si>
  <si>
    <t>wafle /130 g</t>
  </si>
  <si>
    <t>pieczarki marynowane / 900g</t>
  </si>
  <si>
    <t>ryż basmati / 400 g</t>
  </si>
  <si>
    <t>przyprawa rosół wołowy w kostkach / 180g</t>
  </si>
  <si>
    <t>czekolada mleczna / 200 g</t>
  </si>
  <si>
    <t>szynka konserwowa 110 g</t>
  </si>
  <si>
    <t>śledź w oleju puszka /170 g</t>
  </si>
  <si>
    <t>szt.</t>
  </si>
  <si>
    <t xml:space="preserve">mintaj filet mrożony </t>
  </si>
  <si>
    <t>kg.</t>
  </si>
  <si>
    <t>makrela wędzona</t>
  </si>
  <si>
    <t>śledź matjas</t>
  </si>
  <si>
    <t>tuńczyk puszka /170g</t>
  </si>
  <si>
    <t>śledź w pomidorach puszka / 170 g</t>
  </si>
  <si>
    <t>filet z tilapii mrożony</t>
  </si>
  <si>
    <t>filet z morszczuka bez skóry mrożony</t>
  </si>
  <si>
    <t>paprykarz szczeciński / 160 g</t>
  </si>
  <si>
    <t>sardynki puszka /125 g</t>
  </si>
  <si>
    <t>brokuły mrożone</t>
  </si>
  <si>
    <t>fasolka szparagowa mrozona</t>
  </si>
  <si>
    <t>frytki mrożone</t>
  </si>
  <si>
    <t>jagoda mrożona</t>
  </si>
  <si>
    <t>kalafior mrożony</t>
  </si>
  <si>
    <t>marchew z groszkiem mrożona</t>
  </si>
  <si>
    <t>marchewka mrożona</t>
  </si>
  <si>
    <t>mieszanka kompotowa mrożona</t>
  </si>
  <si>
    <t>mieszanka warzywna 7 składnikowa mrożona</t>
  </si>
  <si>
    <t>szpinak mrożony brykiet</t>
  </si>
  <si>
    <t>truskawki mrożone</t>
  </si>
  <si>
    <t>uszka z kapustą i grzybami mrożone</t>
  </si>
  <si>
    <t>uszka z mięsem mrożone</t>
  </si>
  <si>
    <t>wiśnia mrożona bez pestek</t>
  </si>
  <si>
    <t>włoszczyzna mrożona</t>
  </si>
  <si>
    <t>arbuz</t>
  </si>
  <si>
    <t>banany</t>
  </si>
  <si>
    <t>botwinka</t>
  </si>
  <si>
    <t>pęczki</t>
  </si>
  <si>
    <t>brokuły świeże</t>
  </si>
  <si>
    <t>buraki</t>
  </si>
  <si>
    <t>cebula</t>
  </si>
  <si>
    <t>cebulka zielona</t>
  </si>
  <si>
    <t>cytryna</t>
  </si>
  <si>
    <t>czosnek główka</t>
  </si>
  <si>
    <t>fasola jaś</t>
  </si>
  <si>
    <t>fasolka szparagowa świeża</t>
  </si>
  <si>
    <t>groch łuskany</t>
  </si>
  <si>
    <t>gruszka suszona</t>
  </si>
  <si>
    <t>jabłka</t>
  </si>
  <si>
    <t>jabłka suszone</t>
  </si>
  <si>
    <t>kalafior</t>
  </si>
  <si>
    <t>kapusta biała</t>
  </si>
  <si>
    <t>kapusta biała nowa</t>
  </si>
  <si>
    <t>kapusta kiszona</t>
  </si>
  <si>
    <t>kapusta pekińska</t>
  </si>
  <si>
    <t>kiwi</t>
  </si>
  <si>
    <t>koperek świeży</t>
  </si>
  <si>
    <t>mandarynka</t>
  </si>
  <si>
    <t>marchew</t>
  </si>
  <si>
    <t>nektarynka</t>
  </si>
  <si>
    <t>ogórek gruntowy</t>
  </si>
  <si>
    <t>ogórek kiszony</t>
  </si>
  <si>
    <t>ogórek małosolny</t>
  </si>
  <si>
    <t>ogórek zielony</t>
  </si>
  <si>
    <t>papryka świeża</t>
  </si>
  <si>
    <t>pieczarki</t>
  </si>
  <si>
    <t>pietruszka korzeń</t>
  </si>
  <si>
    <t>pietruszka korzeń z natką</t>
  </si>
  <si>
    <t>pietruszka natka</t>
  </si>
  <si>
    <t>pomarańcza</t>
  </si>
  <si>
    <t>pomidor</t>
  </si>
  <si>
    <t>por</t>
  </si>
  <si>
    <t>rzodkiewka</t>
  </si>
  <si>
    <t>sałata ozdobna</t>
  </si>
  <si>
    <t>sałata zielona</t>
  </si>
  <si>
    <t>seler korzeń</t>
  </si>
  <si>
    <t>seler zielony</t>
  </si>
  <si>
    <t>śliwka suszona</t>
  </si>
  <si>
    <t>śliwki węgierki</t>
  </si>
  <si>
    <t>truskawka</t>
  </si>
  <si>
    <t>winogrona</t>
  </si>
  <si>
    <t>żurek / 500 ml</t>
  </si>
  <si>
    <t>bułka drożdżowa z owocami lub serem / 100 g</t>
  </si>
  <si>
    <t>bułka kajzerka /50 g</t>
  </si>
  <si>
    <t>bułka maślana / 90 g</t>
  </si>
  <si>
    <t>bułka tarta / 500 g</t>
  </si>
  <si>
    <t>bułka wieloziarnista / 50 g</t>
  </si>
  <si>
    <t>chleb razowy / 400 g</t>
  </si>
  <si>
    <t>chleb tostowy / 500 g</t>
  </si>
  <si>
    <t>chleb wiejski okrągły 500 g lub produkt równoważny o składzie : mąka grahamka typ 1850, mąka żytnia typ 580, żyto, płatki owsiane , słonecznik, naturalny zakwas piekarski</t>
  </si>
  <si>
    <t>ciasto czekoladowe</t>
  </si>
  <si>
    <t>ciasto drożdżowe z posypką</t>
  </si>
  <si>
    <t>ciasto piernik</t>
  </si>
  <si>
    <t>ciasto sernik krakowski</t>
  </si>
  <si>
    <t>ciasto strucla makowa</t>
  </si>
  <si>
    <t>francuz / 400 g</t>
  </si>
  <si>
    <t>pączek / 100 g</t>
  </si>
  <si>
    <t>rogal maślany / 90 g</t>
  </si>
  <si>
    <t>Ziemniaki jadalne późne klasa I</t>
  </si>
  <si>
    <t>* bez objawów zwiędnięcia</t>
  </si>
  <si>
    <t>* bez zanieczyszczeń, bez grudek ziemi</t>
  </si>
  <si>
    <t>* jednolite odmianowo - bulwy duże okrągłoowalne, oczka płytkie, skóra gładka</t>
  </si>
  <si>
    <t>* bez pustych miejsc w środku ziemniaka</t>
  </si>
  <si>
    <t>* pakowane w workach po 15 - 30 kg</t>
  </si>
  <si>
    <t>* zdrowe, bez objawów zaparzeń, zmarznięcia, gnicia</t>
  </si>
  <si>
    <t>* bez zawilgocenia powierzchniowego</t>
  </si>
  <si>
    <t>Wartość brutto słownie:</t>
  </si>
  <si>
    <t>pieczęć i podpis Oferenta</t>
  </si>
  <si>
    <t>jogurt naturalny / 150 g</t>
  </si>
  <si>
    <t>kefir 2 % / 250 g</t>
  </si>
  <si>
    <t>margaryna / 250g</t>
  </si>
  <si>
    <t>masło / miks tłuszczowy do smarowania 76 % / 200 g</t>
  </si>
  <si>
    <t>mleko uht 2 % / 1 l</t>
  </si>
  <si>
    <t>mleko w proszku / 400 g</t>
  </si>
  <si>
    <t xml:space="preserve">mleko w woreczkach 2 % tłuszczu / 0,9 l </t>
  </si>
  <si>
    <t>olej rzepakowy / 1 l</t>
  </si>
  <si>
    <t>ser feta 18% tłuszczu / 270 g</t>
  </si>
  <si>
    <t>ser mozzarella / 125 g</t>
  </si>
  <si>
    <t>ser tarty parmezan</t>
  </si>
  <si>
    <t>ser żółty gouda</t>
  </si>
  <si>
    <t>ser żółty salami</t>
  </si>
  <si>
    <t>serek homogenizowany naturalny / 140g</t>
  </si>
  <si>
    <t>serek topiony / 100 g</t>
  </si>
  <si>
    <t>serek topiony / 50 g</t>
  </si>
  <si>
    <t>serek wiejski / 150g</t>
  </si>
  <si>
    <t>śmietana 18 % / 200 g</t>
  </si>
  <si>
    <t>śmietana 30% / 0,5 l</t>
  </si>
  <si>
    <t>twaróg półtłusty</t>
  </si>
  <si>
    <t>Ilość</t>
  </si>
  <si>
    <t>Wartość netto</t>
  </si>
  <si>
    <t>Wartość brutto</t>
  </si>
  <si>
    <t>PAKIET NR 1 
MIĘSO I PRODUKTY MIĘSNE – CPV 15100000-9</t>
  </si>
  <si>
    <t>Lp.</t>
  </si>
  <si>
    <t>J.m.</t>
  </si>
  <si>
    <t>PAKIET NR 2
     DOSTAWA MLEKA I PRODUKTÓW   MLECZARSKICH - CPV 15500000-3</t>
  </si>
  <si>
    <t>porcja rosołowa (korpusy)</t>
  </si>
  <si>
    <t>Nazwa wyrobu lub producenta /wielkość opakowania</t>
  </si>
  <si>
    <t>RAZEM:</t>
  </si>
  <si>
    <t>PAKIET NR 3
   RÓŻNE PRODUKTY SPOŻYWCZE - CPV 15800000-6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</si>
  <si>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</si>
  <si>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</si>
  <si>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</si>
  <si>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</si>
  <si>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</si>
  <si>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</si>
  <si>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</si>
  <si>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</si>
  <si>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</si>
  <si>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</si>
  <si>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</si>
  <si>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</si>
  <si>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</si>
  <si>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</si>
  <si>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</si>
  <si>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</si>
  <si>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</si>
  <si>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</si>
  <si>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</si>
  <si>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</si>
  <si>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</si>
  <si>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</si>
  <si>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</si>
  <si>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</si>
  <si>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</si>
  <si>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</si>
  <si>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</si>
  <si>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</si>
  <si>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</si>
  <si>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</si>
  <si>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</si>
  <si>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</si>
  <si>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</si>
  <si>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</si>
  <si>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</si>
  <si>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</si>
  <si>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</si>
  <si>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</si>
  <si>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</si>
  <si>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</si>
  <si>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</si>
  <si>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</si>
  <si>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</si>
  <si>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</si>
  <si>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</si>
  <si>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</si>
  <si>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</si>
  <si>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sos czekoladowy / 500 g</t>
  </si>
  <si>
    <t>woda mineralna niegazowana / 1,5 l</t>
  </si>
  <si>
    <t>przyprawa do zup, sosów w płynie, składniki : woda, sól, wzmacniacze smaku (glutaminian monosodowy , 5' - rybonukleotydy disodowe), ocet, glukoza, aromaty z selerem  / 1 l</t>
  </si>
  <si>
    <t>woda mineralna gazowana / 0,5 l</t>
  </si>
  <si>
    <t>makaron różny (kokardka, kolanka, wstążki, zacierka, muszelki, nitki,świderki, łazanki ; skład : mąka makaronowa pszenna) / 500 g</t>
  </si>
  <si>
    <t>103.</t>
  </si>
  <si>
    <t>104.</t>
  </si>
  <si>
    <t>biszkopty z galaretką w polewie czekoladowej / 147 g</t>
  </si>
  <si>
    <t>woda mineralna gazowana / 1,5 l</t>
  </si>
  <si>
    <t>PAKIET NR 4
    R Y B Y  MROŻONE I POZOSTAŁE – CPV 03311000-2</t>
  </si>
  <si>
    <t>PAKIET NR 5
    WARZYWA MROŻONE – CPV 15331170-9</t>
  </si>
  <si>
    <t>PAKIET NR 6
WARZYWA  I OWOCE ŚWIEŻE CPV - 03200000-3</t>
  </si>
  <si>
    <t>PAKIET NR 9
ZIEMNIAKI CPV-03200000-3</t>
  </si>
  <si>
    <r>
      <t xml:space="preserve">chleb duży </t>
    </r>
    <r>
      <rPr>
        <b/>
        <sz val="11"/>
        <color indexed="8"/>
        <rFont val="Bookman Old Style"/>
        <family val="1"/>
        <charset val="238"/>
      </rPr>
      <t>1 kg</t>
    </r>
    <r>
      <rPr>
        <sz val="11"/>
        <color indexed="8"/>
        <rFont val="Bookman Old Style"/>
        <family val="1"/>
        <charset val="238"/>
      </rPr>
      <t>, mąka typ 750 na naturalnym zakwasie piekarskim</t>
    </r>
  </si>
  <si>
    <t>PAKIET NR 8
P I E C Z Y W O,  W Y R O B Y   P I E K A R S K I E   I   C I A STKARSKIE - CPV 15810000-9</t>
  </si>
  <si>
    <t>PAKIET NR 7
J A J A - CPV 03142500-3</t>
  </si>
  <si>
    <t>* średnica: poprzeczna od 4 do 5 cm, podłużna od 6 do 7 cm.</t>
  </si>
  <si>
    <t>* całe bez ran powstałych podczas zbioru i pakowania</t>
  </si>
  <si>
    <t>Jaja klasa jakości A, kategoria wagowa L/63-73/g</t>
  </si>
  <si>
    <t>…………………….………………..</t>
  </si>
  <si>
    <t>………………...…………………..</t>
  </si>
  <si>
    <t>………………………….…………..</t>
  </si>
  <si>
    <t>……………………..……………………..</t>
  </si>
  <si>
    <t>…………………………….………..</t>
  </si>
  <si>
    <t>……………………...……………..</t>
  </si>
  <si>
    <t>……………...……………………..</t>
  </si>
  <si>
    <t>ananas kawałki puszka /580ml</t>
  </si>
  <si>
    <t>bazylia suszona / 10 g</t>
  </si>
  <si>
    <t>biszkopty deserowe / 120 g</t>
  </si>
  <si>
    <t>chrzan w słoiku / 300 g</t>
  </si>
  <si>
    <t>ciastka kokosanki / 1 kg</t>
  </si>
  <si>
    <t>ciastka kruche / 1 kg</t>
  </si>
  <si>
    <t>grzyby suszone / 40g</t>
  </si>
  <si>
    <t>105.</t>
  </si>
  <si>
    <t>106.</t>
  </si>
  <si>
    <t>herbata owocowa w saszetkach 50 saszetek</t>
  </si>
  <si>
    <t>herbata zielona w saszetkach 50 saszetek</t>
  </si>
  <si>
    <t>kapusta czerwona konserwowa / 900 g</t>
  </si>
  <si>
    <t>kasza gryczana / 1 kg</t>
  </si>
  <si>
    <t>kasza jaglana / 1 kg</t>
  </si>
  <si>
    <t>kasza jęczmienna perłowa / 1 kg</t>
  </si>
  <si>
    <t>kasza manna / 1 kg</t>
  </si>
  <si>
    <t>kawa mielona / 10% Arabika, stopień palenia 4/10, zawartość kofeiny 3/10 / 500 g</t>
  </si>
  <si>
    <t>koncentrat pomidorowy 30% / 200 ml</t>
  </si>
  <si>
    <t>majonez o składzie: olej roślinny rafinowany, musztarda, żółtka jaj kurzych 7% / 310 g</t>
  </si>
  <si>
    <t>pasztecik drobiowy / 50 g</t>
  </si>
  <si>
    <t>l</t>
  </si>
  <si>
    <t>flaki wołowe / 1 kg / mrożone</t>
  </si>
  <si>
    <t>załącznik nr 2 do SIWZ</t>
  </si>
  <si>
    <t>serek homogenizowany smakowy / 125 g</t>
  </si>
  <si>
    <t>jogurt gratka - owocowy / 115 g lub produkt równoważny</t>
  </si>
  <si>
    <t>Ziemniaki 
dostarczane w okresie                          
od: 01.01.2020r. do 31.05.2020r. 
i od 01.09.2020r. do 31.12.2020r.</t>
  </si>
  <si>
    <t>Ziemniaki młode/wczesne
dostarczane w okresie  
od 01.06.2020r. do 31.08.2020r.</t>
  </si>
  <si>
    <t>Cena jednostkowa netto</t>
  </si>
  <si>
    <t>Wartość podatku vat w PLN</t>
  </si>
  <si>
    <t>filet z karpia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</si>
</sst>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Bookman Old Style"/>
      <family val="1"/>
      <charset val="238"/>
    </font>
    <font>
      <b/>
      <sz val="12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43" fontId="8" fillId="0" borderId="7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43" fontId="4" fillId="0" borderId="7" xfId="0" applyNumberFormat="1" applyFont="1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left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3" fontId="4" fillId="0" borderId="7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43" fontId="4" fillId="0" borderId="24" xfId="0" applyNumberFormat="1" applyFont="1" applyBorder="1" applyAlignment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43" fontId="4" fillId="0" borderId="22" xfId="0" applyNumberFormat="1" applyFont="1" applyBorder="1" applyAlignment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43" fontId="4" fillId="0" borderId="2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2" borderId="26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43" fontId="9" fillId="0" borderId="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9" fillId="0" borderId="7" xfId="0" applyNumberFormat="1" applyFont="1" applyBorder="1" applyAlignment="1">
      <alignment horizontal="center" vertical="center" wrapText="1"/>
    </xf>
    <xf numFmtId="43" fontId="9" fillId="0" borderId="1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3" fontId="4" fillId="0" borderId="3" xfId="0" applyNumberFormat="1" applyFont="1" applyBorder="1" applyAlignment="1">
      <alignment horizontal="center" vertical="center" wrapText="1"/>
    </xf>
    <xf numFmtId="43" fontId="4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3" fontId="9" fillId="0" borderId="3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vertical="center" wrapText="1"/>
    </xf>
    <xf numFmtId="0" fontId="4" fillId="2" borderId="17" xfId="0" applyNumberFormat="1" applyFont="1" applyFill="1" applyBorder="1" applyAlignment="1" applyProtection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4" fillId="2" borderId="25" xfId="0" applyNumberFormat="1" applyFont="1" applyFill="1" applyBorder="1" applyAlignment="1" applyProtection="1">
      <alignment vertical="center" wrapText="1"/>
    </xf>
    <xf numFmtId="0" fontId="4" fillId="2" borderId="13" xfId="0" applyNumberFormat="1" applyFont="1" applyFill="1" applyBorder="1" applyAlignment="1" applyProtection="1">
      <alignment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43" fontId="9" fillId="0" borderId="25" xfId="0" applyNumberFormat="1" applyFont="1" applyBorder="1" applyAlignment="1">
      <alignment horizontal="center" vertical="center" wrapText="1"/>
    </xf>
    <xf numFmtId="43" fontId="4" fillId="0" borderId="28" xfId="0" applyNumberFormat="1" applyFont="1" applyBorder="1" applyAlignment="1">
      <alignment horizontal="center" vertical="center" wrapText="1"/>
    </xf>
    <xf numFmtId="43" fontId="4" fillId="0" borderId="24" xfId="0" applyNumberFormat="1" applyFont="1" applyBorder="1" applyAlignment="1">
      <alignment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43" fontId="9" fillId="0" borderId="22" xfId="0" applyNumberFormat="1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4" fillId="0" borderId="16" xfId="0" applyFont="1" applyBorder="1" applyAlignment="1">
      <alignment vertical="center"/>
    </xf>
    <xf numFmtId="4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4" fillId="2" borderId="18" xfId="0" applyNumberFormat="1" applyFont="1" applyFill="1" applyBorder="1" applyAlignment="1" applyProtection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43" fontId="4" fillId="0" borderId="18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3" fontId="4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2" borderId="19" xfId="0" applyNumberFormat="1" applyFont="1" applyFill="1" applyBorder="1" applyAlignment="1" applyProtection="1">
      <alignment horizontal="left" vertical="center" wrapText="1"/>
    </xf>
    <xf numFmtId="0" fontId="4" fillId="2" borderId="21" xfId="0" applyNumberFormat="1" applyFont="1" applyFill="1" applyBorder="1" applyAlignment="1" applyProtection="1">
      <alignment horizontal="left" vertical="center" wrapText="1"/>
    </xf>
    <xf numFmtId="43" fontId="4" fillId="0" borderId="19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43" fontId="1" fillId="0" borderId="30" xfId="0" applyNumberFormat="1" applyFont="1" applyBorder="1" applyAlignment="1">
      <alignment horizontal="center" vertical="center" wrapText="1"/>
    </xf>
    <xf numFmtId="43" fontId="1" fillId="0" borderId="3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3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43" fontId="1" fillId="0" borderId="16" xfId="0" applyNumberFormat="1" applyFont="1" applyBorder="1" applyAlignment="1">
      <alignment horizontal="center" vertical="center"/>
    </xf>
    <xf numFmtId="0" fontId="4" fillId="2" borderId="3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C8" sqref="C8"/>
    </sheetView>
  </sheetViews>
  <sheetFormatPr defaultColWidth="9" defaultRowHeight="15"/>
  <cols>
    <col min="1" max="1" width="5.625" style="8" customWidth="1"/>
    <col min="2" max="2" width="40.625" style="9" customWidth="1"/>
    <col min="3" max="3" width="16.625" style="9" customWidth="1"/>
    <col min="4" max="4" width="5.375" style="9" bestFit="1" customWidth="1"/>
    <col min="5" max="5" width="9.625" style="9" customWidth="1"/>
    <col min="6" max="6" width="13.25" style="9" customWidth="1"/>
    <col min="7" max="9" width="9.625" style="9" customWidth="1"/>
    <col min="10" max="16384" width="9" style="9"/>
  </cols>
  <sheetData>
    <row r="1" spans="1:9" ht="22.5" customHeight="1">
      <c r="G1" s="176" t="s">
        <v>422</v>
      </c>
      <c r="H1" s="176"/>
      <c r="I1" s="176"/>
    </row>
    <row r="2" spans="1:9" ht="48" customHeight="1">
      <c r="A2" s="175" t="s">
        <v>319</v>
      </c>
      <c r="B2" s="175"/>
      <c r="C2" s="175"/>
      <c r="D2" s="175"/>
      <c r="E2" s="175"/>
      <c r="F2" s="175"/>
      <c r="G2" s="175"/>
      <c r="H2" s="175"/>
      <c r="I2" s="175"/>
    </row>
    <row r="3" spans="1:9" s="10" customFormat="1" ht="60">
      <c r="A3" s="5" t="s">
        <v>320</v>
      </c>
      <c r="B3" s="13" t="s">
        <v>0</v>
      </c>
      <c r="C3" s="6" t="s">
        <v>324</v>
      </c>
      <c r="D3" s="6" t="s">
        <v>321</v>
      </c>
      <c r="E3" s="6" t="s">
        <v>316</v>
      </c>
      <c r="F3" s="7" t="s">
        <v>427</v>
      </c>
      <c r="G3" s="7" t="s">
        <v>317</v>
      </c>
      <c r="H3" s="7" t="s">
        <v>428</v>
      </c>
      <c r="I3" s="7" t="s">
        <v>318</v>
      </c>
    </row>
    <row r="4" spans="1:9" s="11" customFormat="1" ht="30" customHeight="1">
      <c r="A4" s="15" t="s">
        <v>1</v>
      </c>
      <c r="B4" s="16" t="s">
        <v>2</v>
      </c>
      <c r="C4" s="17"/>
      <c r="D4" s="17" t="s">
        <v>3</v>
      </c>
      <c r="E4" s="17">
        <v>10</v>
      </c>
      <c r="F4" s="18"/>
      <c r="G4" s="18"/>
      <c r="H4" s="18"/>
      <c r="I4" s="18"/>
    </row>
    <row r="5" spans="1:9" s="11" customFormat="1" ht="30" customHeight="1">
      <c r="A5" s="15" t="s">
        <v>4</v>
      </c>
      <c r="B5" s="19" t="s">
        <v>5</v>
      </c>
      <c r="C5" s="17"/>
      <c r="D5" s="17" t="s">
        <v>3</v>
      </c>
      <c r="E5" s="17">
        <v>240</v>
      </c>
      <c r="F5" s="18"/>
      <c r="G5" s="18"/>
      <c r="H5" s="18"/>
      <c r="I5" s="18"/>
    </row>
    <row r="6" spans="1:9" s="11" customFormat="1" ht="30" customHeight="1">
      <c r="A6" s="15" t="s">
        <v>6</v>
      </c>
      <c r="B6" s="19" t="s">
        <v>7</v>
      </c>
      <c r="C6" s="1"/>
      <c r="D6" s="17" t="s">
        <v>3</v>
      </c>
      <c r="E6" s="17">
        <v>770</v>
      </c>
      <c r="F6" s="18"/>
      <c r="G6" s="18"/>
      <c r="H6" s="18"/>
      <c r="I6" s="18"/>
    </row>
    <row r="7" spans="1:9" s="11" customFormat="1" ht="30" customHeight="1">
      <c r="A7" s="15" t="s">
        <v>8</v>
      </c>
      <c r="B7" s="19" t="s">
        <v>323</v>
      </c>
      <c r="C7" s="17"/>
      <c r="D7" s="17" t="s">
        <v>3</v>
      </c>
      <c r="E7" s="17">
        <v>330</v>
      </c>
      <c r="F7" s="18"/>
      <c r="G7" s="18"/>
      <c r="H7" s="18"/>
      <c r="I7" s="18"/>
    </row>
    <row r="8" spans="1:9" s="11" customFormat="1" ht="30" customHeight="1">
      <c r="A8" s="15" t="s">
        <v>9</v>
      </c>
      <c r="B8" s="19" t="s">
        <v>10</v>
      </c>
      <c r="C8" s="20"/>
      <c r="D8" s="20" t="s">
        <v>3</v>
      </c>
      <c r="E8" s="20">
        <v>120</v>
      </c>
      <c r="F8" s="18"/>
      <c r="G8" s="18"/>
      <c r="H8" s="18"/>
      <c r="I8" s="18"/>
    </row>
    <row r="9" spans="1:9" s="11" customFormat="1" ht="30" customHeight="1">
      <c r="A9" s="15" t="s">
        <v>11</v>
      </c>
      <c r="B9" s="21" t="s">
        <v>12</v>
      </c>
      <c r="C9" s="20"/>
      <c r="D9" s="20" t="s">
        <v>3</v>
      </c>
      <c r="E9" s="20">
        <v>740</v>
      </c>
      <c r="F9" s="18"/>
      <c r="G9" s="18"/>
      <c r="H9" s="18"/>
      <c r="I9" s="18"/>
    </row>
    <row r="10" spans="1:9" s="11" customFormat="1" ht="30" customHeight="1">
      <c r="A10" s="15" t="s">
        <v>13</v>
      </c>
      <c r="B10" s="22" t="s">
        <v>14</v>
      </c>
      <c r="C10" s="20"/>
      <c r="D10" s="20" t="s">
        <v>3</v>
      </c>
      <c r="E10" s="20">
        <v>20</v>
      </c>
      <c r="F10" s="18"/>
      <c r="G10" s="18"/>
      <c r="H10" s="18"/>
      <c r="I10" s="18"/>
    </row>
    <row r="11" spans="1:9" s="11" customFormat="1" ht="30" customHeight="1">
      <c r="A11" s="15" t="s">
        <v>15</v>
      </c>
      <c r="B11" s="22" t="s">
        <v>16</v>
      </c>
      <c r="C11" s="20"/>
      <c r="D11" s="20" t="s">
        <v>3</v>
      </c>
      <c r="E11" s="20">
        <v>180</v>
      </c>
      <c r="F11" s="18"/>
      <c r="G11" s="18"/>
      <c r="H11" s="18"/>
      <c r="I11" s="18"/>
    </row>
    <row r="12" spans="1:9" s="11" customFormat="1" ht="30" customHeight="1">
      <c r="A12" s="15" t="s">
        <v>17</v>
      </c>
      <c r="B12" s="22" t="s">
        <v>18</v>
      </c>
      <c r="C12" s="17"/>
      <c r="D12" s="17" t="s">
        <v>3</v>
      </c>
      <c r="E12" s="17">
        <v>380</v>
      </c>
      <c r="F12" s="18"/>
      <c r="G12" s="18"/>
      <c r="H12" s="18"/>
      <c r="I12" s="18"/>
    </row>
    <row r="13" spans="1:9" s="11" customFormat="1" ht="30" customHeight="1">
      <c r="A13" s="15" t="s">
        <v>19</v>
      </c>
      <c r="B13" s="22" t="s">
        <v>20</v>
      </c>
      <c r="C13" s="17"/>
      <c r="D13" s="17" t="s">
        <v>3</v>
      </c>
      <c r="E13" s="17">
        <v>30</v>
      </c>
      <c r="F13" s="18"/>
      <c r="G13" s="18"/>
      <c r="H13" s="18"/>
      <c r="I13" s="18"/>
    </row>
    <row r="14" spans="1:9" s="11" customFormat="1" ht="30" customHeight="1">
      <c r="A14" s="15" t="s">
        <v>21</v>
      </c>
      <c r="B14" s="22" t="s">
        <v>22</v>
      </c>
      <c r="C14" s="17"/>
      <c r="D14" s="17" t="s">
        <v>3</v>
      </c>
      <c r="E14" s="17">
        <v>160</v>
      </c>
      <c r="F14" s="18"/>
      <c r="G14" s="18"/>
      <c r="H14" s="18"/>
      <c r="I14" s="18"/>
    </row>
    <row r="15" spans="1:9" s="11" customFormat="1" ht="30" customHeight="1">
      <c r="A15" s="15" t="s">
        <v>23</v>
      </c>
      <c r="B15" s="22" t="s">
        <v>24</v>
      </c>
      <c r="C15" s="17"/>
      <c r="D15" s="17" t="s">
        <v>3</v>
      </c>
      <c r="E15" s="17">
        <v>180</v>
      </c>
      <c r="F15" s="18"/>
      <c r="G15" s="18"/>
      <c r="H15" s="18"/>
      <c r="I15" s="18"/>
    </row>
    <row r="16" spans="1:9" s="11" customFormat="1" ht="30" customHeight="1">
      <c r="A16" s="15" t="s">
        <v>25</v>
      </c>
      <c r="B16" s="22" t="s">
        <v>26</v>
      </c>
      <c r="C16" s="17"/>
      <c r="D16" s="17" t="s">
        <v>3</v>
      </c>
      <c r="E16" s="17">
        <v>160</v>
      </c>
      <c r="F16" s="18"/>
      <c r="G16" s="18"/>
      <c r="H16" s="18"/>
      <c r="I16" s="18"/>
    </row>
    <row r="17" spans="1:9" s="11" customFormat="1" ht="30" customHeight="1">
      <c r="A17" s="15" t="s">
        <v>27</v>
      </c>
      <c r="B17" s="22" t="s">
        <v>28</v>
      </c>
      <c r="C17" s="1"/>
      <c r="D17" s="1" t="s">
        <v>3</v>
      </c>
      <c r="E17" s="17">
        <v>90</v>
      </c>
      <c r="F17" s="18"/>
      <c r="G17" s="18"/>
      <c r="H17" s="18"/>
      <c r="I17" s="18"/>
    </row>
    <row r="18" spans="1:9" s="11" customFormat="1" ht="30" customHeight="1">
      <c r="A18" s="15" t="s">
        <v>29</v>
      </c>
      <c r="B18" s="22" t="s">
        <v>30</v>
      </c>
      <c r="C18" s="17"/>
      <c r="D18" s="17" t="s">
        <v>3</v>
      </c>
      <c r="E18" s="17">
        <v>10</v>
      </c>
      <c r="F18" s="18"/>
      <c r="G18" s="18"/>
      <c r="H18" s="18"/>
      <c r="I18" s="18"/>
    </row>
    <row r="19" spans="1:9" s="11" customFormat="1" ht="30" customHeight="1">
      <c r="A19" s="15" t="s">
        <v>31</v>
      </c>
      <c r="B19" s="22" t="s">
        <v>32</v>
      </c>
      <c r="C19" s="1"/>
      <c r="D19" s="1" t="s">
        <v>3</v>
      </c>
      <c r="E19" s="17">
        <v>100</v>
      </c>
      <c r="F19" s="18"/>
      <c r="G19" s="18"/>
      <c r="H19" s="18"/>
      <c r="I19" s="18"/>
    </row>
    <row r="20" spans="1:9" s="11" customFormat="1" ht="30" customHeight="1">
      <c r="A20" s="15" t="s">
        <v>33</v>
      </c>
      <c r="B20" s="22" t="s">
        <v>34</v>
      </c>
      <c r="C20" s="17"/>
      <c r="D20" s="17" t="s">
        <v>3</v>
      </c>
      <c r="E20" s="17">
        <v>160</v>
      </c>
      <c r="F20" s="18"/>
      <c r="G20" s="18"/>
      <c r="H20" s="18"/>
      <c r="I20" s="18"/>
    </row>
    <row r="21" spans="1:9" s="11" customFormat="1" ht="30" customHeight="1">
      <c r="A21" s="15" t="s">
        <v>35</v>
      </c>
      <c r="B21" s="22" t="s">
        <v>36</v>
      </c>
      <c r="C21" s="17"/>
      <c r="D21" s="17" t="s">
        <v>3</v>
      </c>
      <c r="E21" s="17">
        <v>20</v>
      </c>
      <c r="F21" s="18"/>
      <c r="G21" s="18"/>
      <c r="H21" s="18"/>
      <c r="I21" s="18"/>
    </row>
    <row r="22" spans="1:9" s="11" customFormat="1" ht="30" customHeight="1">
      <c r="A22" s="15" t="s">
        <v>37</v>
      </c>
      <c r="B22" s="22" t="s">
        <v>38</v>
      </c>
      <c r="C22" s="17"/>
      <c r="D22" s="17" t="s">
        <v>3</v>
      </c>
      <c r="E22" s="17">
        <v>50</v>
      </c>
      <c r="F22" s="18"/>
      <c r="G22" s="18"/>
      <c r="H22" s="18"/>
      <c r="I22" s="18"/>
    </row>
    <row r="23" spans="1:9" s="11" customFormat="1" ht="30" customHeight="1">
      <c r="A23" s="15" t="s">
        <v>39</v>
      </c>
      <c r="B23" s="22" t="s">
        <v>40</v>
      </c>
      <c r="C23" s="17"/>
      <c r="D23" s="17" t="s">
        <v>3</v>
      </c>
      <c r="E23" s="17">
        <v>8</v>
      </c>
      <c r="F23" s="18"/>
      <c r="G23" s="18"/>
      <c r="H23" s="18"/>
      <c r="I23" s="18"/>
    </row>
    <row r="24" spans="1:9" s="11" customFormat="1" ht="30" customHeight="1">
      <c r="A24" s="15" t="s">
        <v>41</v>
      </c>
      <c r="B24" s="22" t="s">
        <v>42</v>
      </c>
      <c r="C24" s="17"/>
      <c r="D24" s="17" t="s">
        <v>3</v>
      </c>
      <c r="E24" s="17">
        <v>12</v>
      </c>
      <c r="F24" s="18"/>
      <c r="G24" s="18"/>
      <c r="H24" s="18"/>
      <c r="I24" s="18"/>
    </row>
    <row r="25" spans="1:9" s="11" customFormat="1" ht="30" customHeight="1">
      <c r="A25" s="15" t="s">
        <v>43</v>
      </c>
      <c r="B25" s="22" t="s">
        <v>44</v>
      </c>
      <c r="C25" s="17"/>
      <c r="D25" s="17" t="s">
        <v>3</v>
      </c>
      <c r="E25" s="17">
        <v>140</v>
      </c>
      <c r="F25" s="18"/>
      <c r="G25" s="18"/>
      <c r="H25" s="18"/>
      <c r="I25" s="18"/>
    </row>
    <row r="26" spans="1:9" s="11" customFormat="1" ht="30" customHeight="1">
      <c r="A26" s="15" t="s">
        <v>45</v>
      </c>
      <c r="B26" s="22" t="s">
        <v>46</v>
      </c>
      <c r="C26" s="17"/>
      <c r="D26" s="17" t="s">
        <v>3</v>
      </c>
      <c r="E26" s="17">
        <v>85</v>
      </c>
      <c r="F26" s="18"/>
      <c r="G26" s="18"/>
      <c r="H26" s="18"/>
      <c r="I26" s="18"/>
    </row>
    <row r="27" spans="1:9" s="11" customFormat="1" ht="30" customHeight="1">
      <c r="A27" s="15" t="s">
        <v>47</v>
      </c>
      <c r="B27" s="22" t="s">
        <v>48</v>
      </c>
      <c r="C27" s="17"/>
      <c r="D27" s="17" t="s">
        <v>3</v>
      </c>
      <c r="E27" s="17">
        <v>150</v>
      </c>
      <c r="F27" s="18"/>
      <c r="G27" s="18"/>
      <c r="H27" s="18"/>
      <c r="I27" s="18"/>
    </row>
    <row r="28" spans="1:9" s="11" customFormat="1" ht="30" customHeight="1">
      <c r="A28" s="15" t="s">
        <v>49</v>
      </c>
      <c r="B28" s="22" t="s">
        <v>50</v>
      </c>
      <c r="C28" s="17"/>
      <c r="D28" s="17" t="s">
        <v>3</v>
      </c>
      <c r="E28" s="17">
        <v>30</v>
      </c>
      <c r="F28" s="18"/>
      <c r="G28" s="18"/>
      <c r="H28" s="18"/>
      <c r="I28" s="18"/>
    </row>
    <row r="29" spans="1:9" s="11" customFormat="1" ht="30" customHeight="1">
      <c r="A29" s="15" t="s">
        <v>51</v>
      </c>
      <c r="B29" s="22" t="s">
        <v>52</v>
      </c>
      <c r="C29" s="1"/>
      <c r="D29" s="17" t="s">
        <v>3</v>
      </c>
      <c r="E29" s="17">
        <v>250</v>
      </c>
      <c r="F29" s="18"/>
      <c r="G29" s="18"/>
      <c r="H29" s="18"/>
      <c r="I29" s="18"/>
    </row>
    <row r="30" spans="1:9" s="11" customFormat="1" ht="30" customHeight="1">
      <c r="A30" s="15" t="s">
        <v>53</v>
      </c>
      <c r="B30" s="22" t="s">
        <v>54</v>
      </c>
      <c r="C30" s="1"/>
      <c r="D30" s="17" t="s">
        <v>3</v>
      </c>
      <c r="E30" s="17">
        <v>35</v>
      </c>
      <c r="F30" s="18"/>
      <c r="G30" s="18"/>
      <c r="H30" s="18"/>
      <c r="I30" s="18"/>
    </row>
    <row r="31" spans="1:9" s="11" customFormat="1" ht="30" customHeight="1">
      <c r="A31" s="15" t="s">
        <v>55</v>
      </c>
      <c r="B31" s="22" t="s">
        <v>56</v>
      </c>
      <c r="C31" s="17"/>
      <c r="D31" s="17" t="s">
        <v>3</v>
      </c>
      <c r="E31" s="17">
        <v>5</v>
      </c>
      <c r="F31" s="18"/>
      <c r="G31" s="18"/>
      <c r="H31" s="18"/>
      <c r="I31" s="18"/>
    </row>
    <row r="32" spans="1:9" s="11" customFormat="1" ht="30" customHeight="1">
      <c r="A32" s="15" t="s">
        <v>57</v>
      </c>
      <c r="B32" s="22" t="s">
        <v>58</v>
      </c>
      <c r="C32" s="12"/>
      <c r="D32" s="17" t="s">
        <v>3</v>
      </c>
      <c r="E32" s="17">
        <v>175</v>
      </c>
      <c r="F32" s="18"/>
      <c r="G32" s="18"/>
      <c r="H32" s="18"/>
      <c r="I32" s="18"/>
    </row>
    <row r="33" spans="1:9" s="11" customFormat="1" ht="30" customHeight="1">
      <c r="A33" s="15" t="s">
        <v>59</v>
      </c>
      <c r="B33" s="22" t="s">
        <v>60</v>
      </c>
      <c r="C33" s="17"/>
      <c r="D33" s="17" t="s">
        <v>3</v>
      </c>
      <c r="E33" s="17">
        <v>35</v>
      </c>
      <c r="F33" s="18"/>
      <c r="G33" s="18"/>
      <c r="H33" s="18"/>
      <c r="I33" s="18"/>
    </row>
    <row r="34" spans="1:9" s="11" customFormat="1" ht="30" customHeight="1">
      <c r="A34" s="15" t="s">
        <v>61</v>
      </c>
      <c r="B34" s="22" t="s">
        <v>62</v>
      </c>
      <c r="C34" s="12"/>
      <c r="D34" s="17" t="s">
        <v>3</v>
      </c>
      <c r="E34" s="17">
        <v>20</v>
      </c>
      <c r="F34" s="18"/>
      <c r="G34" s="18"/>
      <c r="H34" s="18"/>
      <c r="I34" s="18"/>
    </row>
    <row r="35" spans="1:9" s="11" customFormat="1" ht="30" customHeight="1">
      <c r="A35" s="15" t="s">
        <v>63</v>
      </c>
      <c r="B35" s="22" t="s">
        <v>64</v>
      </c>
      <c r="C35" s="17"/>
      <c r="D35" s="17" t="s">
        <v>3</v>
      </c>
      <c r="E35" s="17">
        <v>25</v>
      </c>
      <c r="F35" s="18"/>
      <c r="G35" s="18"/>
      <c r="H35" s="18"/>
      <c r="I35" s="18"/>
    </row>
    <row r="36" spans="1:9" s="11" customFormat="1" ht="30" customHeight="1">
      <c r="A36" s="15" t="s">
        <v>65</v>
      </c>
      <c r="B36" s="22" t="s">
        <v>66</v>
      </c>
      <c r="C36" s="17"/>
      <c r="D36" s="17" t="s">
        <v>3</v>
      </c>
      <c r="E36" s="17">
        <v>160</v>
      </c>
      <c r="F36" s="18"/>
      <c r="G36" s="18"/>
      <c r="H36" s="18"/>
      <c r="I36" s="18"/>
    </row>
    <row r="37" spans="1:9" s="11" customFormat="1" ht="30" customHeight="1">
      <c r="A37" s="15" t="s">
        <v>67</v>
      </c>
      <c r="B37" s="22" t="s">
        <v>68</v>
      </c>
      <c r="C37" s="17"/>
      <c r="D37" s="17" t="s">
        <v>3</v>
      </c>
      <c r="E37" s="17">
        <v>80</v>
      </c>
      <c r="F37" s="18"/>
      <c r="G37" s="18"/>
      <c r="H37" s="18"/>
      <c r="I37" s="18"/>
    </row>
    <row r="38" spans="1:9" s="11" customFormat="1" ht="30" customHeight="1">
      <c r="A38" s="15" t="s">
        <v>69</v>
      </c>
      <c r="B38" s="22" t="s">
        <v>70</v>
      </c>
      <c r="C38" s="17"/>
      <c r="D38" s="17" t="s">
        <v>3</v>
      </c>
      <c r="E38" s="17">
        <v>15</v>
      </c>
      <c r="F38" s="18"/>
      <c r="G38" s="18"/>
      <c r="H38" s="18"/>
      <c r="I38" s="18"/>
    </row>
    <row r="39" spans="1:9" s="11" customFormat="1" ht="30" customHeight="1">
      <c r="A39" s="15" t="s">
        <v>71</v>
      </c>
      <c r="B39" s="22" t="s">
        <v>72</v>
      </c>
      <c r="C39" s="17"/>
      <c r="D39" s="17" t="s">
        <v>3</v>
      </c>
      <c r="E39" s="17">
        <v>40</v>
      </c>
      <c r="F39" s="18"/>
      <c r="G39" s="18"/>
      <c r="H39" s="18"/>
      <c r="I39" s="18"/>
    </row>
    <row r="40" spans="1:9" s="11" customFormat="1" ht="30" customHeight="1">
      <c r="A40" s="15" t="s">
        <v>73</v>
      </c>
      <c r="B40" s="22" t="s">
        <v>74</v>
      </c>
      <c r="C40" s="17"/>
      <c r="D40" s="17" t="s">
        <v>3</v>
      </c>
      <c r="E40" s="17">
        <v>210</v>
      </c>
      <c r="F40" s="18"/>
      <c r="G40" s="18"/>
      <c r="H40" s="18"/>
      <c r="I40" s="18"/>
    </row>
    <row r="41" spans="1:9" s="11" customFormat="1" ht="30" customHeight="1">
      <c r="A41" s="15" t="s">
        <v>75</v>
      </c>
      <c r="B41" s="22" t="s">
        <v>76</v>
      </c>
      <c r="C41" s="1"/>
      <c r="D41" s="17" t="s">
        <v>3</v>
      </c>
      <c r="E41" s="17">
        <v>125</v>
      </c>
      <c r="F41" s="18"/>
      <c r="G41" s="18"/>
      <c r="H41" s="18"/>
      <c r="I41" s="18"/>
    </row>
    <row r="42" spans="1:9" s="11" customFormat="1" ht="30" customHeight="1">
      <c r="A42" s="15" t="s">
        <v>77</v>
      </c>
      <c r="B42" s="22" t="s">
        <v>78</v>
      </c>
      <c r="C42" s="17"/>
      <c r="D42" s="17" t="s">
        <v>3</v>
      </c>
      <c r="E42" s="17">
        <v>70</v>
      </c>
      <c r="F42" s="18"/>
      <c r="G42" s="18"/>
      <c r="H42" s="18"/>
      <c r="I42" s="18"/>
    </row>
    <row r="43" spans="1:9" s="11" customFormat="1" ht="30" customHeight="1">
      <c r="A43" s="15" t="s">
        <v>79</v>
      </c>
      <c r="B43" s="22" t="s">
        <v>80</v>
      </c>
      <c r="C43" s="12"/>
      <c r="D43" s="17" t="s">
        <v>3</v>
      </c>
      <c r="E43" s="17">
        <v>45</v>
      </c>
      <c r="F43" s="18"/>
      <c r="G43" s="18"/>
      <c r="H43" s="18"/>
      <c r="I43" s="18"/>
    </row>
    <row r="44" spans="1:9" s="11" customFormat="1" ht="30" customHeight="1">
      <c r="A44" s="15" t="s">
        <v>81</v>
      </c>
      <c r="B44" s="22" t="s">
        <v>82</v>
      </c>
      <c r="C44" s="23"/>
      <c r="D44" s="24" t="s">
        <v>3</v>
      </c>
      <c r="E44" s="20">
        <v>53</v>
      </c>
      <c r="F44" s="18"/>
      <c r="G44" s="18"/>
      <c r="H44" s="18"/>
      <c r="I44" s="18"/>
    </row>
    <row r="45" spans="1:9" s="11" customFormat="1" ht="30" customHeight="1">
      <c r="A45" s="15" t="s">
        <v>83</v>
      </c>
      <c r="B45" s="25" t="s">
        <v>84</v>
      </c>
      <c r="C45" s="26"/>
      <c r="D45" s="27" t="s">
        <v>3</v>
      </c>
      <c r="E45" s="28">
        <v>40</v>
      </c>
      <c r="F45" s="29"/>
      <c r="G45" s="18"/>
      <c r="H45" s="18"/>
      <c r="I45" s="18"/>
    </row>
    <row r="46" spans="1:9" ht="30" customHeight="1">
      <c r="A46" s="15" t="s">
        <v>85</v>
      </c>
      <c r="B46" s="30" t="s">
        <v>86</v>
      </c>
      <c r="C46" s="31"/>
      <c r="D46" s="32" t="s">
        <v>3</v>
      </c>
      <c r="E46" s="32">
        <v>12</v>
      </c>
      <c r="F46" s="33"/>
      <c r="G46" s="18"/>
      <c r="H46" s="18"/>
      <c r="I46" s="18"/>
    </row>
    <row r="47" spans="1:9" ht="30" customHeight="1">
      <c r="A47" s="15" t="s">
        <v>87</v>
      </c>
      <c r="B47" s="30" t="s">
        <v>88</v>
      </c>
      <c r="C47" s="31"/>
      <c r="D47" s="32" t="s">
        <v>3</v>
      </c>
      <c r="E47" s="32">
        <v>50</v>
      </c>
      <c r="F47" s="33"/>
      <c r="G47" s="18"/>
      <c r="H47" s="18"/>
      <c r="I47" s="18"/>
    </row>
    <row r="48" spans="1:9" ht="30" customHeight="1">
      <c r="A48" s="15" t="s">
        <v>89</v>
      </c>
      <c r="B48" s="30" t="s">
        <v>90</v>
      </c>
      <c r="C48" s="31"/>
      <c r="D48" s="32" t="s">
        <v>3</v>
      </c>
      <c r="E48" s="32">
        <v>100</v>
      </c>
      <c r="F48" s="33"/>
      <c r="G48" s="18"/>
      <c r="H48" s="18"/>
      <c r="I48" s="18"/>
    </row>
    <row r="49" spans="1:9" ht="30" customHeight="1">
      <c r="A49" s="15" t="s">
        <v>91</v>
      </c>
      <c r="B49" s="30" t="s">
        <v>92</v>
      </c>
      <c r="C49" s="31"/>
      <c r="D49" s="32" t="s">
        <v>3</v>
      </c>
      <c r="E49" s="32">
        <v>20</v>
      </c>
      <c r="F49" s="33"/>
      <c r="G49" s="18"/>
      <c r="H49" s="18"/>
      <c r="I49" s="18"/>
    </row>
    <row r="50" spans="1:9" ht="30" customHeight="1">
      <c r="A50" s="15" t="s">
        <v>93</v>
      </c>
      <c r="B50" s="30" t="s">
        <v>94</v>
      </c>
      <c r="C50" s="31"/>
      <c r="D50" s="32" t="s">
        <v>3</v>
      </c>
      <c r="E50" s="32">
        <v>15</v>
      </c>
      <c r="F50" s="33"/>
      <c r="G50" s="18"/>
      <c r="H50" s="18"/>
      <c r="I50" s="18"/>
    </row>
    <row r="51" spans="1:9" ht="30" customHeight="1">
      <c r="A51" s="15" t="s">
        <v>95</v>
      </c>
      <c r="B51" s="30" t="s">
        <v>96</v>
      </c>
      <c r="C51" s="31"/>
      <c r="D51" s="32" t="s">
        <v>3</v>
      </c>
      <c r="E51" s="32">
        <v>6</v>
      </c>
      <c r="F51" s="33"/>
      <c r="G51" s="18"/>
      <c r="H51" s="18"/>
      <c r="I51" s="18"/>
    </row>
    <row r="52" spans="1:9" ht="30" customHeight="1">
      <c r="A52" s="15" t="s">
        <v>97</v>
      </c>
      <c r="B52" s="22" t="s">
        <v>98</v>
      </c>
      <c r="C52" s="31"/>
      <c r="D52" s="32" t="s">
        <v>3</v>
      </c>
      <c r="E52" s="32">
        <v>15</v>
      </c>
      <c r="F52" s="33"/>
      <c r="G52" s="18"/>
      <c r="H52" s="18"/>
      <c r="I52" s="18"/>
    </row>
    <row r="53" spans="1:9" ht="30" customHeight="1">
      <c r="A53" s="15" t="s">
        <v>99</v>
      </c>
      <c r="B53" s="30" t="s">
        <v>100</v>
      </c>
      <c r="C53" s="31"/>
      <c r="D53" s="32" t="s">
        <v>3</v>
      </c>
      <c r="E53" s="32">
        <v>15</v>
      </c>
      <c r="F53" s="33"/>
      <c r="G53" s="18"/>
      <c r="H53" s="18"/>
      <c r="I53" s="18"/>
    </row>
    <row r="54" spans="1:9" ht="30" customHeight="1">
      <c r="A54" s="15" t="s">
        <v>101</v>
      </c>
      <c r="B54" s="22" t="s">
        <v>102</v>
      </c>
      <c r="C54" s="31"/>
      <c r="D54" s="32" t="s">
        <v>3</v>
      </c>
      <c r="E54" s="32">
        <v>15</v>
      </c>
      <c r="F54" s="33"/>
      <c r="G54" s="18"/>
      <c r="H54" s="18"/>
      <c r="I54" s="18"/>
    </row>
    <row r="55" spans="1:9" ht="30" customHeight="1">
      <c r="A55" s="15" t="s">
        <v>103</v>
      </c>
      <c r="B55" s="30" t="s">
        <v>104</v>
      </c>
      <c r="C55" s="31"/>
      <c r="D55" s="32" t="s">
        <v>3</v>
      </c>
      <c r="E55" s="32">
        <v>15</v>
      </c>
      <c r="F55" s="33"/>
      <c r="G55" s="18"/>
      <c r="H55" s="18"/>
      <c r="I55" s="18"/>
    </row>
    <row r="56" spans="1:9" ht="30" customHeight="1">
      <c r="A56" s="15" t="s">
        <v>105</v>
      </c>
      <c r="B56" s="30" t="s">
        <v>106</v>
      </c>
      <c r="C56" s="31"/>
      <c r="D56" s="32" t="s">
        <v>3</v>
      </c>
      <c r="E56" s="32">
        <v>20</v>
      </c>
      <c r="F56" s="33"/>
      <c r="G56" s="18"/>
      <c r="H56" s="18"/>
      <c r="I56" s="18"/>
    </row>
    <row r="57" spans="1:9" ht="30" customHeight="1">
      <c r="A57" s="15" t="s">
        <v>107</v>
      </c>
      <c r="B57" s="30" t="s">
        <v>108</v>
      </c>
      <c r="C57" s="31"/>
      <c r="D57" s="32" t="s">
        <v>3</v>
      </c>
      <c r="E57" s="32">
        <v>20</v>
      </c>
      <c r="F57" s="33"/>
      <c r="G57" s="18"/>
      <c r="H57" s="18"/>
      <c r="I57" s="18"/>
    </row>
    <row r="58" spans="1:9" ht="30" customHeight="1">
      <c r="A58" s="15" t="s">
        <v>109</v>
      </c>
      <c r="B58" s="30" t="s">
        <v>110</v>
      </c>
      <c r="C58" s="31"/>
      <c r="D58" s="32" t="s">
        <v>3</v>
      </c>
      <c r="E58" s="32">
        <v>10</v>
      </c>
      <c r="F58" s="33"/>
      <c r="G58" s="18"/>
      <c r="H58" s="18"/>
      <c r="I58" s="18"/>
    </row>
    <row r="59" spans="1:9" ht="24" customHeight="1">
      <c r="A59" s="3"/>
      <c r="B59" s="2"/>
      <c r="C59" s="2"/>
      <c r="D59" s="3"/>
      <c r="E59" s="3"/>
      <c r="F59" s="159" t="s">
        <v>325</v>
      </c>
      <c r="G59" s="14">
        <f>SUM(G4:G58)</f>
        <v>0</v>
      </c>
      <c r="H59" s="14">
        <f>SUM(H4:H58)</f>
        <v>0</v>
      </c>
      <c r="I59" s="14">
        <f>SUM(I4:I58)</f>
        <v>0</v>
      </c>
    </row>
    <row r="60" spans="1:9" ht="24.75" customHeight="1"/>
    <row r="61" spans="1:9" s="11" customFormat="1" ht="30.75" customHeight="1">
      <c r="A61" s="53"/>
      <c r="B61" s="9" t="s">
        <v>111</v>
      </c>
      <c r="C61" s="9"/>
      <c r="D61" s="9"/>
      <c r="E61" s="8"/>
      <c r="F61" s="9"/>
      <c r="G61" s="9"/>
      <c r="H61" s="9"/>
      <c r="I61" s="34"/>
    </row>
    <row r="62" spans="1:9" s="11" customFormat="1" ht="30.75" customHeight="1">
      <c r="A62" s="53"/>
      <c r="B62" s="9"/>
      <c r="C62" s="9"/>
      <c r="D62" s="9"/>
      <c r="E62" s="8"/>
      <c r="F62" s="9"/>
      <c r="G62" s="9"/>
      <c r="H62" s="9"/>
      <c r="I62" s="34"/>
    </row>
    <row r="63" spans="1:9" s="11" customFormat="1" ht="30.75" customHeight="1">
      <c r="A63" s="53"/>
      <c r="B63" s="9" t="s">
        <v>294</v>
      </c>
      <c r="C63" s="9"/>
      <c r="D63" s="9"/>
      <c r="E63" s="8"/>
      <c r="F63" s="9"/>
      <c r="G63" s="174" t="s">
        <v>395</v>
      </c>
      <c r="H63" s="174"/>
      <c r="I63" s="174"/>
    </row>
    <row r="64" spans="1:9" s="11" customFormat="1">
      <c r="A64" s="54"/>
      <c r="B64" s="9"/>
      <c r="C64" s="9"/>
      <c r="D64" s="9"/>
      <c r="E64" s="8"/>
      <c r="F64" s="9"/>
      <c r="G64" s="174" t="s">
        <v>295</v>
      </c>
      <c r="H64" s="174"/>
      <c r="I64" s="174"/>
    </row>
  </sheetData>
  <mergeCells count="4">
    <mergeCell ref="G63:I63"/>
    <mergeCell ref="G64:I64"/>
    <mergeCell ref="A2:I2"/>
    <mergeCell ref="G1:I1"/>
  </mergeCells>
  <printOptions horizontalCentered="1"/>
  <pageMargins left="0.19685039370078741" right="0.19685039370078741" top="0.74803149606299213" bottom="0.19685039370078741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C8" sqref="C8"/>
    </sheetView>
  </sheetViews>
  <sheetFormatPr defaultColWidth="9" defaultRowHeight="30.75" customHeight="1"/>
  <cols>
    <col min="1" max="1" width="5.625" style="8" customWidth="1"/>
    <col min="2" max="2" width="40.625" style="9" customWidth="1"/>
    <col min="3" max="3" width="16.625" style="9" customWidth="1"/>
    <col min="4" max="4" width="5.375" style="9" bestFit="1" customWidth="1"/>
    <col min="5" max="5" width="9.625" style="83" customWidth="1"/>
    <col min="6" max="6" width="13.25" style="9" customWidth="1"/>
    <col min="7" max="9" width="9.625" style="9" customWidth="1"/>
    <col min="10" max="16384" width="9" style="9"/>
  </cols>
  <sheetData>
    <row r="1" spans="1:10" ht="30.75" customHeight="1">
      <c r="G1" s="176" t="s">
        <v>422</v>
      </c>
      <c r="H1" s="176"/>
      <c r="I1" s="176"/>
    </row>
    <row r="2" spans="1:10" ht="51.75" customHeight="1">
      <c r="A2" s="175" t="s">
        <v>322</v>
      </c>
      <c r="B2" s="175"/>
      <c r="C2" s="175"/>
      <c r="D2" s="175"/>
      <c r="E2" s="175"/>
      <c r="F2" s="175"/>
      <c r="G2" s="175"/>
      <c r="H2" s="175"/>
      <c r="I2" s="175"/>
      <c r="J2" s="45"/>
    </row>
    <row r="3" spans="1:10" ht="60">
      <c r="A3" s="46" t="s">
        <v>320</v>
      </c>
      <c r="B3" s="47" t="s">
        <v>0</v>
      </c>
      <c r="C3" s="48" t="s">
        <v>324</v>
      </c>
      <c r="D3" s="48" t="s">
        <v>321</v>
      </c>
      <c r="E3" s="79" t="s">
        <v>316</v>
      </c>
      <c r="F3" s="49" t="s">
        <v>427</v>
      </c>
      <c r="G3" s="49" t="s">
        <v>317</v>
      </c>
      <c r="H3" s="49" t="s">
        <v>428</v>
      </c>
      <c r="I3" s="49" t="s">
        <v>318</v>
      </c>
    </row>
    <row r="4" spans="1:10" s="11" customFormat="1" ht="30" customHeight="1">
      <c r="A4" s="52" t="s">
        <v>1</v>
      </c>
      <c r="B4" s="35" t="s">
        <v>424</v>
      </c>
      <c r="C4" s="36"/>
      <c r="D4" s="36" t="s">
        <v>112</v>
      </c>
      <c r="E4" s="78">
        <v>3000</v>
      </c>
      <c r="F4" s="37"/>
      <c r="G4" s="37"/>
      <c r="H4" s="37"/>
      <c r="I4" s="37"/>
    </row>
    <row r="5" spans="1:10" s="11" customFormat="1" ht="30" customHeight="1">
      <c r="A5" s="52" t="s">
        <v>4</v>
      </c>
      <c r="B5" s="38" t="s">
        <v>296</v>
      </c>
      <c r="C5" s="39"/>
      <c r="D5" s="39" t="s">
        <v>112</v>
      </c>
      <c r="E5" s="80">
        <v>80</v>
      </c>
      <c r="F5" s="40"/>
      <c r="G5" s="37"/>
      <c r="H5" s="37"/>
      <c r="I5" s="37"/>
    </row>
    <row r="6" spans="1:10" s="11" customFormat="1" ht="30" customHeight="1">
      <c r="A6" s="52" t="s">
        <v>6</v>
      </c>
      <c r="B6" s="38" t="s">
        <v>297</v>
      </c>
      <c r="C6" s="39"/>
      <c r="D6" s="39" t="s">
        <v>196</v>
      </c>
      <c r="E6" s="80">
        <v>400</v>
      </c>
      <c r="F6" s="37"/>
      <c r="G6" s="37"/>
      <c r="H6" s="37"/>
      <c r="I6" s="37"/>
    </row>
    <row r="7" spans="1:10" s="11" customFormat="1" ht="30" customHeight="1">
      <c r="A7" s="52" t="s">
        <v>8</v>
      </c>
      <c r="B7" s="38" t="s">
        <v>298</v>
      </c>
      <c r="C7" s="39"/>
      <c r="D7" s="39" t="s">
        <v>3</v>
      </c>
      <c r="E7" s="80">
        <v>590</v>
      </c>
      <c r="F7" s="40"/>
      <c r="G7" s="37"/>
      <c r="H7" s="37"/>
      <c r="I7" s="37"/>
    </row>
    <row r="8" spans="1:10" s="11" customFormat="1" ht="30">
      <c r="A8" s="52" t="s">
        <v>9</v>
      </c>
      <c r="B8" s="38" t="s">
        <v>299</v>
      </c>
      <c r="C8" s="39"/>
      <c r="D8" s="39" t="s">
        <v>3</v>
      </c>
      <c r="E8" s="80">
        <v>760</v>
      </c>
      <c r="F8" s="40"/>
      <c r="G8" s="37"/>
      <c r="H8" s="37"/>
      <c r="I8" s="37"/>
    </row>
    <row r="9" spans="1:10" s="11" customFormat="1" ht="30" customHeight="1">
      <c r="A9" s="52" t="s">
        <v>11</v>
      </c>
      <c r="B9" s="38" t="s">
        <v>300</v>
      </c>
      <c r="C9" s="39"/>
      <c r="D9" s="39" t="s">
        <v>196</v>
      </c>
      <c r="E9" s="80">
        <v>120</v>
      </c>
      <c r="F9" s="40"/>
      <c r="G9" s="37"/>
      <c r="H9" s="37"/>
      <c r="I9" s="37"/>
    </row>
    <row r="10" spans="1:10" s="11" customFormat="1" ht="30" customHeight="1">
      <c r="A10" s="52" t="s">
        <v>13</v>
      </c>
      <c r="B10" s="38" t="s">
        <v>301</v>
      </c>
      <c r="C10" s="39"/>
      <c r="D10" s="39" t="s">
        <v>196</v>
      </c>
      <c r="E10" s="80">
        <v>25</v>
      </c>
      <c r="F10" s="40"/>
      <c r="G10" s="37"/>
      <c r="H10" s="37"/>
      <c r="I10" s="37"/>
    </row>
    <row r="11" spans="1:10" s="11" customFormat="1" ht="30" customHeight="1">
      <c r="A11" s="52" t="s">
        <v>15</v>
      </c>
      <c r="B11" s="38" t="s">
        <v>302</v>
      </c>
      <c r="C11" s="39"/>
      <c r="D11" s="39" t="s">
        <v>196</v>
      </c>
      <c r="E11" s="80">
        <v>8700</v>
      </c>
      <c r="F11" s="40"/>
      <c r="G11" s="37"/>
      <c r="H11" s="37"/>
      <c r="I11" s="37"/>
    </row>
    <row r="12" spans="1:10" s="11" customFormat="1" ht="30" customHeight="1">
      <c r="A12" s="52" t="s">
        <v>17</v>
      </c>
      <c r="B12" s="38" t="s">
        <v>303</v>
      </c>
      <c r="C12" s="39"/>
      <c r="D12" s="39" t="s">
        <v>196</v>
      </c>
      <c r="E12" s="80">
        <v>600</v>
      </c>
      <c r="F12" s="40"/>
      <c r="G12" s="37"/>
      <c r="H12" s="37"/>
      <c r="I12" s="37"/>
    </row>
    <row r="13" spans="1:10" s="11" customFormat="1" ht="30" customHeight="1">
      <c r="A13" s="52" t="s">
        <v>19</v>
      </c>
      <c r="B13" s="38" t="s">
        <v>304</v>
      </c>
      <c r="C13" s="39"/>
      <c r="D13" s="39" t="s">
        <v>196</v>
      </c>
      <c r="E13" s="80">
        <v>4</v>
      </c>
      <c r="F13" s="40"/>
      <c r="G13" s="37"/>
      <c r="H13" s="37"/>
      <c r="I13" s="37"/>
    </row>
    <row r="14" spans="1:10" s="11" customFormat="1" ht="30" customHeight="1">
      <c r="A14" s="52" t="s">
        <v>21</v>
      </c>
      <c r="B14" s="38" t="s">
        <v>305</v>
      </c>
      <c r="C14" s="39"/>
      <c r="D14" s="39" t="s">
        <v>196</v>
      </c>
      <c r="E14" s="80">
        <v>10</v>
      </c>
      <c r="F14" s="40"/>
      <c r="G14" s="37"/>
      <c r="H14" s="37"/>
      <c r="I14" s="37"/>
    </row>
    <row r="15" spans="1:10" s="11" customFormat="1" ht="30" customHeight="1">
      <c r="A15" s="52" t="s">
        <v>23</v>
      </c>
      <c r="B15" s="38" t="s">
        <v>306</v>
      </c>
      <c r="C15" s="39"/>
      <c r="D15" s="39" t="s">
        <v>3</v>
      </c>
      <c r="E15" s="80">
        <v>1</v>
      </c>
      <c r="F15" s="40"/>
      <c r="G15" s="37"/>
      <c r="H15" s="37"/>
      <c r="I15" s="37"/>
    </row>
    <row r="16" spans="1:10" s="11" customFormat="1" ht="30" customHeight="1">
      <c r="A16" s="52" t="s">
        <v>25</v>
      </c>
      <c r="B16" s="38" t="s">
        <v>307</v>
      </c>
      <c r="C16" s="39"/>
      <c r="D16" s="39" t="s">
        <v>3</v>
      </c>
      <c r="E16" s="80">
        <v>90</v>
      </c>
      <c r="F16" s="40"/>
      <c r="G16" s="37"/>
      <c r="H16" s="37"/>
      <c r="I16" s="37"/>
    </row>
    <row r="17" spans="1:9" s="11" customFormat="1" ht="30" customHeight="1">
      <c r="A17" s="52" t="s">
        <v>27</v>
      </c>
      <c r="B17" s="38" t="s">
        <v>308</v>
      </c>
      <c r="C17" s="39"/>
      <c r="D17" s="39" t="s">
        <v>3</v>
      </c>
      <c r="E17" s="80">
        <v>90</v>
      </c>
      <c r="F17" s="40"/>
      <c r="G17" s="37"/>
      <c r="H17" s="37"/>
      <c r="I17" s="37"/>
    </row>
    <row r="18" spans="1:9" s="11" customFormat="1" ht="30" customHeight="1">
      <c r="A18" s="52" t="s">
        <v>29</v>
      </c>
      <c r="B18" s="38" t="s">
        <v>309</v>
      </c>
      <c r="C18" s="39"/>
      <c r="D18" s="39" t="s">
        <v>196</v>
      </c>
      <c r="E18" s="80">
        <v>2500</v>
      </c>
      <c r="F18" s="40"/>
      <c r="G18" s="37"/>
      <c r="H18" s="37"/>
      <c r="I18" s="37"/>
    </row>
    <row r="19" spans="1:9" s="11" customFormat="1" ht="30" customHeight="1">
      <c r="A19" s="52" t="s">
        <v>31</v>
      </c>
      <c r="B19" s="38" t="s">
        <v>423</v>
      </c>
      <c r="C19" s="39"/>
      <c r="D19" s="39" t="s">
        <v>196</v>
      </c>
      <c r="E19" s="80">
        <v>500</v>
      </c>
      <c r="F19" s="40"/>
      <c r="G19" s="37"/>
      <c r="H19" s="37"/>
      <c r="I19" s="37"/>
    </row>
    <row r="20" spans="1:9" s="11" customFormat="1" ht="30" customHeight="1">
      <c r="A20" s="52" t="s">
        <v>33</v>
      </c>
      <c r="B20" s="38" t="s">
        <v>310</v>
      </c>
      <c r="C20" s="39"/>
      <c r="D20" s="39" t="s">
        <v>196</v>
      </c>
      <c r="E20" s="80">
        <v>1000</v>
      </c>
      <c r="F20" s="40"/>
      <c r="G20" s="37"/>
      <c r="H20" s="37"/>
      <c r="I20" s="37"/>
    </row>
    <row r="21" spans="1:9" s="11" customFormat="1" ht="30" customHeight="1">
      <c r="A21" s="52" t="s">
        <v>35</v>
      </c>
      <c r="B21" s="38" t="s">
        <v>311</v>
      </c>
      <c r="C21" s="39"/>
      <c r="D21" s="39" t="s">
        <v>196</v>
      </c>
      <c r="E21" s="80">
        <v>2000</v>
      </c>
      <c r="F21" s="40"/>
      <c r="G21" s="37"/>
      <c r="H21" s="37"/>
      <c r="I21" s="37"/>
    </row>
    <row r="22" spans="1:9" s="11" customFormat="1" ht="30" customHeight="1">
      <c r="A22" s="52" t="s">
        <v>37</v>
      </c>
      <c r="B22" s="38" t="s">
        <v>312</v>
      </c>
      <c r="C22" s="39"/>
      <c r="D22" s="39" t="s">
        <v>196</v>
      </c>
      <c r="E22" s="80">
        <v>70</v>
      </c>
      <c r="F22" s="40"/>
      <c r="G22" s="37"/>
      <c r="H22" s="37"/>
      <c r="I22" s="37"/>
    </row>
    <row r="23" spans="1:9" s="11" customFormat="1" ht="30" customHeight="1">
      <c r="A23" s="52" t="s">
        <v>39</v>
      </c>
      <c r="B23" s="38" t="s">
        <v>313</v>
      </c>
      <c r="C23" s="39"/>
      <c r="D23" s="39" t="s">
        <v>420</v>
      </c>
      <c r="E23" s="80">
        <v>12</v>
      </c>
      <c r="F23" s="40"/>
      <c r="G23" s="37"/>
      <c r="H23" s="37"/>
      <c r="I23" s="37"/>
    </row>
    <row r="24" spans="1:9" s="11" customFormat="1" ht="30" customHeight="1">
      <c r="A24" s="52" t="s">
        <v>41</v>
      </c>
      <c r="B24" s="41" t="s">
        <v>314</v>
      </c>
      <c r="C24" s="42"/>
      <c r="D24" s="42" t="s">
        <v>420</v>
      </c>
      <c r="E24" s="81">
        <v>270</v>
      </c>
      <c r="F24" s="43"/>
      <c r="G24" s="37"/>
      <c r="H24" s="37"/>
      <c r="I24" s="37"/>
    </row>
    <row r="25" spans="1:9" s="11" customFormat="1" ht="30" customHeight="1">
      <c r="A25" s="52" t="s">
        <v>43</v>
      </c>
      <c r="B25" s="38" t="s">
        <v>315</v>
      </c>
      <c r="C25" s="39"/>
      <c r="D25" s="39" t="s">
        <v>3</v>
      </c>
      <c r="E25" s="80">
        <v>660</v>
      </c>
      <c r="F25" s="40"/>
      <c r="G25" s="37"/>
      <c r="H25" s="37"/>
      <c r="I25" s="37"/>
    </row>
    <row r="26" spans="1:9" s="11" customFormat="1" ht="30" customHeight="1">
      <c r="A26" s="53"/>
      <c r="B26" s="51"/>
      <c r="C26" s="44"/>
      <c r="D26" s="44"/>
      <c r="E26" s="82"/>
      <c r="F26" s="159" t="s">
        <v>325</v>
      </c>
      <c r="G26" s="40">
        <f>SUM(G4:G25)</f>
        <v>0</v>
      </c>
      <c r="H26" s="40">
        <f>SUM(H4:H25)</f>
        <v>0</v>
      </c>
      <c r="I26" s="40">
        <f>SUM(I4:I25)</f>
        <v>0</v>
      </c>
    </row>
    <row r="27" spans="1:9" s="11" customFormat="1" ht="30" customHeight="1">
      <c r="A27" s="53"/>
      <c r="B27" s="51"/>
      <c r="C27" s="44"/>
      <c r="D27" s="44"/>
      <c r="E27" s="82"/>
      <c r="F27" s="34"/>
      <c r="G27" s="34"/>
      <c r="H27" s="34"/>
      <c r="I27" s="34"/>
    </row>
    <row r="28" spans="1:9" s="11" customFormat="1" ht="30.75" customHeight="1">
      <c r="A28" s="53"/>
      <c r="B28" s="9" t="s">
        <v>111</v>
      </c>
      <c r="C28" s="9"/>
      <c r="D28" s="9"/>
      <c r="E28" s="83"/>
      <c r="F28" s="9"/>
      <c r="G28" s="9"/>
      <c r="H28" s="9"/>
      <c r="I28" s="34"/>
    </row>
    <row r="29" spans="1:9" s="11" customFormat="1" ht="30.75" customHeight="1">
      <c r="A29" s="53"/>
      <c r="B29" s="9"/>
      <c r="C29" s="9"/>
      <c r="D29" s="9"/>
      <c r="E29" s="83"/>
      <c r="F29" s="9"/>
      <c r="G29" s="9"/>
      <c r="H29" s="9"/>
      <c r="I29" s="34"/>
    </row>
    <row r="30" spans="1:9" s="11" customFormat="1" ht="30.75" customHeight="1">
      <c r="A30" s="53"/>
      <c r="B30" s="9" t="s">
        <v>294</v>
      </c>
      <c r="C30" s="9"/>
      <c r="D30" s="9"/>
      <c r="E30" s="83"/>
      <c r="F30" s="9"/>
      <c r="G30" s="174" t="s">
        <v>393</v>
      </c>
      <c r="H30" s="174"/>
      <c r="I30" s="174"/>
    </row>
    <row r="31" spans="1:9" s="11" customFormat="1" ht="15">
      <c r="A31" s="54"/>
      <c r="B31" s="9"/>
      <c r="C31" s="9"/>
      <c r="D31" s="9"/>
      <c r="E31" s="83"/>
      <c r="F31" s="9"/>
      <c r="G31" s="174" t="s">
        <v>295</v>
      </c>
      <c r="H31" s="174"/>
      <c r="I31" s="174"/>
    </row>
  </sheetData>
  <mergeCells count="4">
    <mergeCell ref="G30:I30"/>
    <mergeCell ref="G31:I31"/>
    <mergeCell ref="A2:I2"/>
    <mergeCell ref="G1:I1"/>
  </mergeCells>
  <printOptions horizontalCentered="1"/>
  <pageMargins left="0.19685039370078741" right="0.19685039370078741" top="0.74803149606299213" bottom="0.19685039370078741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topLeftCell="A97" workbookViewId="0">
      <selection activeCell="E110" sqref="E110"/>
    </sheetView>
  </sheetViews>
  <sheetFormatPr defaultColWidth="9" defaultRowHeight="15"/>
  <cols>
    <col min="1" max="1" width="5.625" style="11" customWidth="1"/>
    <col min="2" max="2" width="40.625" style="11" customWidth="1"/>
    <col min="3" max="3" width="17.625" style="11" customWidth="1"/>
    <col min="4" max="4" width="5.375" style="11" bestFit="1" customWidth="1"/>
    <col min="5" max="5" width="9.625" style="88" customWidth="1"/>
    <col min="6" max="6" width="13.25" style="11" customWidth="1"/>
    <col min="7" max="9" width="9.625" style="11" customWidth="1"/>
    <col min="10" max="16384" width="9" style="11"/>
  </cols>
  <sheetData>
    <row r="1" spans="1:9" ht="21" customHeight="1">
      <c r="G1" s="176" t="s">
        <v>422</v>
      </c>
      <c r="H1" s="176"/>
      <c r="I1" s="176"/>
    </row>
    <row r="2" spans="1:9" ht="47.25" customHeight="1">
      <c r="A2" s="175" t="s">
        <v>326</v>
      </c>
      <c r="B2" s="175"/>
      <c r="C2" s="175"/>
      <c r="D2" s="175"/>
      <c r="E2" s="175"/>
      <c r="F2" s="175"/>
      <c r="G2" s="175"/>
      <c r="H2" s="175"/>
      <c r="I2" s="175"/>
    </row>
    <row r="3" spans="1:9" ht="60">
      <c r="A3" s="46" t="s">
        <v>320</v>
      </c>
      <c r="B3" s="76" t="s">
        <v>0</v>
      </c>
      <c r="C3" s="75" t="s">
        <v>324</v>
      </c>
      <c r="D3" s="48" t="s">
        <v>321</v>
      </c>
      <c r="E3" s="79" t="s">
        <v>316</v>
      </c>
      <c r="F3" s="49" t="s">
        <v>427</v>
      </c>
      <c r="G3" s="49" t="s">
        <v>317</v>
      </c>
      <c r="H3" s="49" t="s">
        <v>428</v>
      </c>
      <c r="I3" s="49" t="s">
        <v>318</v>
      </c>
    </row>
    <row r="4" spans="1:9" ht="30" customHeight="1">
      <c r="A4" s="57" t="s">
        <v>1</v>
      </c>
      <c r="B4" s="77" t="s">
        <v>400</v>
      </c>
      <c r="C4" s="74"/>
      <c r="D4" s="56" t="s">
        <v>112</v>
      </c>
      <c r="E4" s="84">
        <v>15</v>
      </c>
      <c r="F4" s="58"/>
      <c r="G4" s="59"/>
      <c r="H4" s="59"/>
      <c r="I4" s="59"/>
    </row>
    <row r="5" spans="1:9" ht="30" customHeight="1">
      <c r="A5" s="57" t="s">
        <v>4</v>
      </c>
      <c r="B5" s="77" t="s">
        <v>401</v>
      </c>
      <c r="C5" s="74"/>
      <c r="D5" s="60" t="s">
        <v>112</v>
      </c>
      <c r="E5" s="85">
        <v>8</v>
      </c>
      <c r="F5" s="61"/>
      <c r="G5" s="62"/>
      <c r="H5" s="59"/>
      <c r="I5" s="59"/>
    </row>
    <row r="6" spans="1:9" ht="30" customHeight="1">
      <c r="A6" s="57" t="s">
        <v>6</v>
      </c>
      <c r="B6" s="77" t="s">
        <v>402</v>
      </c>
      <c r="C6" s="74"/>
      <c r="D6" s="60" t="s">
        <v>112</v>
      </c>
      <c r="E6" s="85">
        <v>70</v>
      </c>
      <c r="F6" s="62"/>
      <c r="G6" s="62"/>
      <c r="H6" s="59"/>
      <c r="I6" s="59"/>
    </row>
    <row r="7" spans="1:9" ht="30">
      <c r="A7" s="57" t="s">
        <v>8</v>
      </c>
      <c r="B7" s="77" t="s">
        <v>381</v>
      </c>
      <c r="C7" s="74"/>
      <c r="D7" s="60" t="s">
        <v>115</v>
      </c>
      <c r="E7" s="85">
        <f>100+70</f>
        <v>170</v>
      </c>
      <c r="F7" s="61"/>
      <c r="G7" s="62"/>
      <c r="H7" s="59"/>
      <c r="I7" s="59"/>
    </row>
    <row r="8" spans="1:9" ht="30" customHeight="1">
      <c r="A8" s="57" t="s">
        <v>9</v>
      </c>
      <c r="B8" s="77" t="s">
        <v>119</v>
      </c>
      <c r="C8" s="74"/>
      <c r="D8" s="60" t="s">
        <v>112</v>
      </c>
      <c r="E8" s="85">
        <f>50+8</f>
        <v>58</v>
      </c>
      <c r="F8" s="61"/>
      <c r="G8" s="62"/>
      <c r="H8" s="59"/>
      <c r="I8" s="59"/>
    </row>
    <row r="9" spans="1:9" ht="30" customHeight="1">
      <c r="A9" s="57" t="s">
        <v>11</v>
      </c>
      <c r="B9" s="77" t="s">
        <v>120</v>
      </c>
      <c r="C9" s="74"/>
      <c r="D9" s="60" t="s">
        <v>112</v>
      </c>
      <c r="E9" s="85">
        <v>270</v>
      </c>
      <c r="F9" s="61"/>
      <c r="G9" s="62"/>
      <c r="H9" s="59"/>
      <c r="I9" s="59"/>
    </row>
    <row r="10" spans="1:9" ht="30" customHeight="1">
      <c r="A10" s="57" t="s">
        <v>13</v>
      </c>
      <c r="B10" s="77" t="s">
        <v>114</v>
      </c>
      <c r="C10" s="74"/>
      <c r="D10" s="60" t="s">
        <v>115</v>
      </c>
      <c r="E10" s="85">
        <f>5+5</f>
        <v>10</v>
      </c>
      <c r="F10" s="61"/>
      <c r="G10" s="62"/>
      <c r="H10" s="59"/>
      <c r="I10" s="59"/>
    </row>
    <row r="11" spans="1:9" ht="30" customHeight="1">
      <c r="A11" s="57" t="s">
        <v>15</v>
      </c>
      <c r="B11" s="77" t="s">
        <v>403</v>
      </c>
      <c r="C11" s="74"/>
      <c r="D11" s="60" t="s">
        <v>112</v>
      </c>
      <c r="E11" s="85">
        <v>150</v>
      </c>
      <c r="F11" s="61"/>
      <c r="G11" s="62"/>
      <c r="H11" s="59"/>
      <c r="I11" s="59"/>
    </row>
    <row r="12" spans="1:9" ht="30" customHeight="1">
      <c r="A12" s="57" t="s">
        <v>17</v>
      </c>
      <c r="B12" s="77" t="s">
        <v>404</v>
      </c>
      <c r="C12" s="74"/>
      <c r="D12" s="60" t="s">
        <v>3</v>
      </c>
      <c r="E12" s="85">
        <v>15</v>
      </c>
      <c r="F12" s="61"/>
      <c r="G12" s="62"/>
      <c r="H12" s="59"/>
      <c r="I12" s="59"/>
    </row>
    <row r="13" spans="1:9" ht="30" customHeight="1">
      <c r="A13" s="57" t="s">
        <v>19</v>
      </c>
      <c r="B13" s="77" t="s">
        <v>405</v>
      </c>
      <c r="C13" s="74"/>
      <c r="D13" s="60" t="s">
        <v>3</v>
      </c>
      <c r="E13" s="85">
        <v>10</v>
      </c>
      <c r="F13" s="61"/>
      <c r="G13" s="62"/>
      <c r="H13" s="59"/>
      <c r="I13" s="59"/>
    </row>
    <row r="14" spans="1:9" ht="30" customHeight="1">
      <c r="A14" s="57" t="s">
        <v>21</v>
      </c>
      <c r="B14" s="77" t="s">
        <v>121</v>
      </c>
      <c r="C14" s="74"/>
      <c r="D14" s="60" t="s">
        <v>3</v>
      </c>
      <c r="E14" s="85">
        <f>1000+100</f>
        <v>1100</v>
      </c>
      <c r="F14" s="61"/>
      <c r="G14" s="62"/>
      <c r="H14" s="59"/>
      <c r="I14" s="59"/>
    </row>
    <row r="15" spans="1:9" ht="30" customHeight="1">
      <c r="A15" s="57" t="s">
        <v>23</v>
      </c>
      <c r="B15" s="77" t="s">
        <v>122</v>
      </c>
      <c r="C15" s="74"/>
      <c r="D15" s="60" t="s">
        <v>112</v>
      </c>
      <c r="E15" s="85">
        <f>150+20</f>
        <v>170</v>
      </c>
      <c r="F15" s="61"/>
      <c r="G15" s="62"/>
      <c r="H15" s="59"/>
      <c r="I15" s="59"/>
    </row>
    <row r="16" spans="1:9" ht="30" customHeight="1">
      <c r="A16" s="57" t="s">
        <v>25</v>
      </c>
      <c r="B16" s="77" t="s">
        <v>123</v>
      </c>
      <c r="C16" s="74"/>
      <c r="D16" s="60" t="s">
        <v>112</v>
      </c>
      <c r="E16" s="85">
        <f>420+40</f>
        <v>460</v>
      </c>
      <c r="F16" s="61"/>
      <c r="G16" s="62"/>
      <c r="H16" s="59"/>
      <c r="I16" s="59"/>
    </row>
    <row r="17" spans="1:9" ht="30" customHeight="1">
      <c r="A17" s="57" t="s">
        <v>27</v>
      </c>
      <c r="B17" s="77" t="s">
        <v>116</v>
      </c>
      <c r="C17" s="74"/>
      <c r="D17" s="60" t="s">
        <v>3</v>
      </c>
      <c r="E17" s="85">
        <f>6+3</f>
        <v>9</v>
      </c>
      <c r="F17" s="61"/>
      <c r="G17" s="62"/>
      <c r="H17" s="59"/>
      <c r="I17" s="59"/>
    </row>
    <row r="18" spans="1:9" ht="30" customHeight="1">
      <c r="A18" s="57" t="s">
        <v>29</v>
      </c>
      <c r="B18" s="77" t="s">
        <v>124</v>
      </c>
      <c r="C18" s="74"/>
      <c r="D18" s="60" t="s">
        <v>112</v>
      </c>
      <c r="E18" s="85">
        <v>40</v>
      </c>
      <c r="F18" s="61"/>
      <c r="G18" s="62"/>
      <c r="H18" s="59"/>
      <c r="I18" s="59"/>
    </row>
    <row r="19" spans="1:9" ht="30" customHeight="1">
      <c r="A19" s="57" t="s">
        <v>31</v>
      </c>
      <c r="B19" s="77" t="s">
        <v>113</v>
      </c>
      <c r="C19" s="74"/>
      <c r="D19" s="60" t="s">
        <v>112</v>
      </c>
      <c r="E19" s="85">
        <f>70+70</f>
        <v>140</v>
      </c>
      <c r="F19" s="61"/>
      <c r="G19" s="62"/>
      <c r="H19" s="59"/>
      <c r="I19" s="59"/>
    </row>
    <row r="20" spans="1:9" ht="30" customHeight="1">
      <c r="A20" s="57" t="s">
        <v>33</v>
      </c>
      <c r="B20" s="77" t="s">
        <v>193</v>
      </c>
      <c r="C20" s="74"/>
      <c r="D20" s="60" t="s">
        <v>112</v>
      </c>
      <c r="E20" s="85">
        <v>70</v>
      </c>
      <c r="F20" s="61"/>
      <c r="G20" s="62"/>
      <c r="H20" s="59"/>
      <c r="I20" s="59"/>
    </row>
    <row r="21" spans="1:9" ht="30" customHeight="1">
      <c r="A21" s="57" t="s">
        <v>35</v>
      </c>
      <c r="B21" s="77" t="s">
        <v>125</v>
      </c>
      <c r="C21" s="74"/>
      <c r="D21" s="60" t="s">
        <v>112</v>
      </c>
      <c r="E21" s="85">
        <v>42</v>
      </c>
      <c r="F21" s="61"/>
      <c r="G21" s="62"/>
      <c r="H21" s="59"/>
      <c r="I21" s="59"/>
    </row>
    <row r="22" spans="1:9" ht="30" customHeight="1">
      <c r="A22" s="57" t="s">
        <v>37</v>
      </c>
      <c r="B22" s="77" t="s">
        <v>185</v>
      </c>
      <c r="C22" s="74"/>
      <c r="D22" s="60" t="s">
        <v>112</v>
      </c>
      <c r="E22" s="85">
        <v>20</v>
      </c>
      <c r="F22" s="61"/>
      <c r="G22" s="62"/>
      <c r="H22" s="59"/>
      <c r="I22" s="59"/>
    </row>
    <row r="23" spans="1:9" ht="30" customHeight="1">
      <c r="A23" s="57" t="s">
        <v>39</v>
      </c>
      <c r="B23" s="77" t="s">
        <v>171</v>
      </c>
      <c r="C23" s="74"/>
      <c r="D23" s="60" t="s">
        <v>3</v>
      </c>
      <c r="E23" s="85">
        <v>12</v>
      </c>
      <c r="F23" s="61"/>
      <c r="G23" s="62"/>
      <c r="H23" s="59"/>
      <c r="I23" s="59"/>
    </row>
    <row r="24" spans="1:9" ht="30" customHeight="1">
      <c r="A24" s="57" t="s">
        <v>41</v>
      </c>
      <c r="B24" s="77" t="s">
        <v>175</v>
      </c>
      <c r="C24" s="74"/>
      <c r="D24" s="60" t="s">
        <v>112</v>
      </c>
      <c r="E24" s="85">
        <f>900+150</f>
        <v>1050</v>
      </c>
      <c r="F24" s="61"/>
      <c r="G24" s="62"/>
      <c r="H24" s="59"/>
      <c r="I24" s="59"/>
    </row>
    <row r="25" spans="1:9" ht="30" customHeight="1">
      <c r="A25" s="57" t="s">
        <v>43</v>
      </c>
      <c r="B25" s="77" t="s">
        <v>170</v>
      </c>
      <c r="C25" s="74"/>
      <c r="D25" s="60" t="s">
        <v>112</v>
      </c>
      <c r="E25" s="85">
        <f>500+50</f>
        <v>550</v>
      </c>
      <c r="F25" s="61"/>
      <c r="G25" s="62"/>
      <c r="H25" s="59"/>
      <c r="I25" s="59"/>
    </row>
    <row r="26" spans="1:9" ht="30" customHeight="1">
      <c r="A26" s="57" t="s">
        <v>45</v>
      </c>
      <c r="B26" s="77" t="s">
        <v>126</v>
      </c>
      <c r="C26" s="74"/>
      <c r="D26" s="60" t="s">
        <v>112</v>
      </c>
      <c r="E26" s="85">
        <v>30</v>
      </c>
      <c r="F26" s="61"/>
      <c r="G26" s="62"/>
      <c r="H26" s="59"/>
      <c r="I26" s="59"/>
    </row>
    <row r="27" spans="1:9" ht="30" customHeight="1">
      <c r="A27" s="57" t="s">
        <v>47</v>
      </c>
      <c r="B27" s="77" t="s">
        <v>127</v>
      </c>
      <c r="C27" s="74"/>
      <c r="D27" s="60" t="s">
        <v>112</v>
      </c>
      <c r="E27" s="85">
        <v>100</v>
      </c>
      <c r="F27" s="61"/>
      <c r="G27" s="62"/>
      <c r="H27" s="59"/>
      <c r="I27" s="59"/>
    </row>
    <row r="28" spans="1:9" ht="30" customHeight="1">
      <c r="A28" s="57" t="s">
        <v>49</v>
      </c>
      <c r="B28" s="77" t="s">
        <v>406</v>
      </c>
      <c r="C28" s="74"/>
      <c r="D28" s="60" t="s">
        <v>112</v>
      </c>
      <c r="E28" s="85">
        <f>15+15</f>
        <v>30</v>
      </c>
      <c r="F28" s="61"/>
      <c r="G28" s="62"/>
      <c r="H28" s="59"/>
      <c r="I28" s="59"/>
    </row>
    <row r="29" spans="1:9" ht="30">
      <c r="A29" s="57" t="s">
        <v>51</v>
      </c>
      <c r="B29" s="77" t="s">
        <v>174</v>
      </c>
      <c r="C29" s="74"/>
      <c r="D29" s="60" t="s">
        <v>115</v>
      </c>
      <c r="E29" s="85">
        <v>10</v>
      </c>
      <c r="F29" s="61"/>
      <c r="G29" s="62"/>
      <c r="H29" s="59"/>
      <c r="I29" s="59"/>
    </row>
    <row r="30" spans="1:9" ht="30" customHeight="1">
      <c r="A30" s="57" t="s">
        <v>53</v>
      </c>
      <c r="B30" s="77" t="s">
        <v>186</v>
      </c>
      <c r="C30" s="74"/>
      <c r="D30" s="60" t="s">
        <v>3</v>
      </c>
      <c r="E30" s="85">
        <v>75</v>
      </c>
      <c r="F30" s="61"/>
      <c r="G30" s="62"/>
      <c r="H30" s="59"/>
      <c r="I30" s="59"/>
    </row>
    <row r="31" spans="1:9" ht="30" customHeight="1">
      <c r="A31" s="57" t="s">
        <v>55</v>
      </c>
      <c r="B31" s="173" t="s">
        <v>409</v>
      </c>
      <c r="C31" s="74"/>
      <c r="D31" s="60" t="s">
        <v>115</v>
      </c>
      <c r="E31" s="85">
        <v>5</v>
      </c>
      <c r="F31" s="61"/>
      <c r="G31" s="62"/>
      <c r="H31" s="59"/>
      <c r="I31" s="59"/>
    </row>
    <row r="32" spans="1:9" ht="30" customHeight="1">
      <c r="A32" s="57" t="s">
        <v>57</v>
      </c>
      <c r="B32" s="173" t="s">
        <v>410</v>
      </c>
      <c r="C32" s="74"/>
      <c r="D32" s="60" t="s">
        <v>115</v>
      </c>
      <c r="E32" s="85">
        <v>5</v>
      </c>
      <c r="F32" s="61"/>
      <c r="G32" s="62"/>
      <c r="H32" s="59"/>
      <c r="I32" s="59"/>
    </row>
    <row r="33" spans="1:9" ht="30" customHeight="1">
      <c r="A33" s="57" t="s">
        <v>59</v>
      </c>
      <c r="B33" s="77" t="s">
        <v>128</v>
      </c>
      <c r="C33" s="74"/>
      <c r="D33" s="60" t="s">
        <v>112</v>
      </c>
      <c r="E33" s="85">
        <f>25+3</f>
        <v>28</v>
      </c>
      <c r="F33" s="61"/>
      <c r="G33" s="62"/>
      <c r="H33" s="59"/>
      <c r="I33" s="59"/>
    </row>
    <row r="34" spans="1:9" ht="30" customHeight="1">
      <c r="A34" s="57" t="s">
        <v>61</v>
      </c>
      <c r="B34" s="77" t="s">
        <v>411</v>
      </c>
      <c r="C34" s="74"/>
      <c r="D34" s="60" t="s">
        <v>112</v>
      </c>
      <c r="E34" s="85">
        <v>360</v>
      </c>
      <c r="F34" s="61"/>
      <c r="G34" s="62"/>
      <c r="H34" s="59"/>
      <c r="I34" s="59"/>
    </row>
    <row r="35" spans="1:9" ht="30" customHeight="1">
      <c r="A35" s="57" t="s">
        <v>63</v>
      </c>
      <c r="B35" s="77" t="s">
        <v>412</v>
      </c>
      <c r="C35" s="74"/>
      <c r="D35" s="60" t="s">
        <v>3</v>
      </c>
      <c r="E35" s="85">
        <v>50</v>
      </c>
      <c r="F35" s="61"/>
      <c r="G35" s="62"/>
      <c r="H35" s="59"/>
      <c r="I35" s="59"/>
    </row>
    <row r="36" spans="1:9" ht="30" customHeight="1">
      <c r="A36" s="57" t="s">
        <v>65</v>
      </c>
      <c r="B36" s="77" t="s">
        <v>413</v>
      </c>
      <c r="C36" s="74"/>
      <c r="D36" s="60" t="s">
        <v>3</v>
      </c>
      <c r="E36" s="85">
        <v>10</v>
      </c>
      <c r="F36" s="61"/>
      <c r="G36" s="62"/>
      <c r="H36" s="59"/>
      <c r="I36" s="59"/>
    </row>
    <row r="37" spans="1:9" ht="30" customHeight="1">
      <c r="A37" s="57" t="s">
        <v>67</v>
      </c>
      <c r="B37" s="77" t="s">
        <v>414</v>
      </c>
      <c r="C37" s="74"/>
      <c r="D37" s="60" t="s">
        <v>3</v>
      </c>
      <c r="E37" s="85">
        <f>120+10</f>
        <v>130</v>
      </c>
      <c r="F37" s="61"/>
      <c r="G37" s="62"/>
      <c r="H37" s="59"/>
      <c r="I37" s="59"/>
    </row>
    <row r="38" spans="1:9" ht="30" customHeight="1">
      <c r="A38" s="57" t="s">
        <v>69</v>
      </c>
      <c r="B38" s="77" t="s">
        <v>415</v>
      </c>
      <c r="C38" s="74"/>
      <c r="D38" s="60" t="s">
        <v>3</v>
      </c>
      <c r="E38" s="85">
        <f>210+20</f>
        <v>230</v>
      </c>
      <c r="F38" s="61"/>
      <c r="G38" s="62"/>
      <c r="H38" s="59"/>
      <c r="I38" s="59"/>
    </row>
    <row r="39" spans="1:9" ht="48" customHeight="1">
      <c r="A39" s="57" t="s">
        <v>71</v>
      </c>
      <c r="B39" s="77" t="s">
        <v>416</v>
      </c>
      <c r="C39" s="74"/>
      <c r="D39" s="60" t="s">
        <v>112</v>
      </c>
      <c r="E39" s="85">
        <v>20</v>
      </c>
      <c r="F39" s="61"/>
      <c r="G39" s="62"/>
      <c r="H39" s="59"/>
      <c r="I39" s="59"/>
    </row>
    <row r="40" spans="1:9" ht="30" customHeight="1">
      <c r="A40" s="57" t="s">
        <v>73</v>
      </c>
      <c r="B40" s="77" t="s">
        <v>129</v>
      </c>
      <c r="C40" s="74"/>
      <c r="D40" s="60" t="s">
        <v>112</v>
      </c>
      <c r="E40" s="85">
        <v>24</v>
      </c>
      <c r="F40" s="61"/>
      <c r="G40" s="62"/>
      <c r="H40" s="59"/>
      <c r="I40" s="59"/>
    </row>
    <row r="41" spans="1:9" ht="30" customHeight="1">
      <c r="A41" s="57" t="s">
        <v>75</v>
      </c>
      <c r="B41" s="77" t="s">
        <v>130</v>
      </c>
      <c r="C41" s="74"/>
      <c r="D41" s="60" t="s">
        <v>112</v>
      </c>
      <c r="E41" s="85">
        <v>175</v>
      </c>
      <c r="F41" s="61"/>
      <c r="G41" s="62"/>
      <c r="H41" s="59"/>
      <c r="I41" s="59"/>
    </row>
    <row r="42" spans="1:9" ht="30" customHeight="1">
      <c r="A42" s="57" t="s">
        <v>77</v>
      </c>
      <c r="B42" s="77" t="s">
        <v>131</v>
      </c>
      <c r="C42" s="74"/>
      <c r="D42" s="60" t="s">
        <v>112</v>
      </c>
      <c r="E42" s="85">
        <v>80</v>
      </c>
      <c r="F42" s="61"/>
      <c r="G42" s="62"/>
      <c r="H42" s="59"/>
      <c r="I42" s="59"/>
    </row>
    <row r="43" spans="1:9" ht="30" customHeight="1">
      <c r="A43" s="57" t="s">
        <v>79</v>
      </c>
      <c r="B43" s="77" t="s">
        <v>180</v>
      </c>
      <c r="C43" s="74"/>
      <c r="D43" s="60" t="s">
        <v>112</v>
      </c>
      <c r="E43" s="85">
        <v>450</v>
      </c>
      <c r="F43" s="61"/>
      <c r="G43" s="62"/>
      <c r="H43" s="59"/>
      <c r="I43" s="59"/>
    </row>
    <row r="44" spans="1:9" ht="45">
      <c r="A44" s="57" t="s">
        <v>81</v>
      </c>
      <c r="B44" s="77" t="s">
        <v>133</v>
      </c>
      <c r="C44" s="74"/>
      <c r="D44" s="60" t="s">
        <v>112</v>
      </c>
      <c r="E44" s="85">
        <v>80</v>
      </c>
      <c r="F44" s="61"/>
      <c r="G44" s="62"/>
      <c r="H44" s="59"/>
      <c r="I44" s="59"/>
    </row>
    <row r="45" spans="1:9" ht="30" customHeight="1">
      <c r="A45" s="57" t="s">
        <v>83</v>
      </c>
      <c r="B45" s="77" t="s">
        <v>417</v>
      </c>
      <c r="C45" s="74"/>
      <c r="D45" s="60" t="s">
        <v>112</v>
      </c>
      <c r="E45" s="85">
        <v>50</v>
      </c>
      <c r="F45" s="61"/>
      <c r="G45" s="62"/>
      <c r="H45" s="59"/>
      <c r="I45" s="59"/>
    </row>
    <row r="46" spans="1:9" ht="30" customHeight="1">
      <c r="A46" s="57" t="s">
        <v>85</v>
      </c>
      <c r="B46" s="77" t="s">
        <v>132</v>
      </c>
      <c r="C46" s="74"/>
      <c r="D46" s="60" t="s">
        <v>112</v>
      </c>
      <c r="E46" s="86">
        <v>90</v>
      </c>
      <c r="F46" s="63"/>
      <c r="G46" s="69"/>
      <c r="H46" s="59"/>
      <c r="I46" s="59"/>
    </row>
    <row r="47" spans="1:9" ht="30" customHeight="1">
      <c r="A47" s="57" t="s">
        <v>87</v>
      </c>
      <c r="B47" s="77" t="s">
        <v>176</v>
      </c>
      <c r="C47" s="74"/>
      <c r="D47" s="60" t="s">
        <v>115</v>
      </c>
      <c r="E47" s="86">
        <v>11</v>
      </c>
      <c r="F47" s="63"/>
      <c r="G47" s="64"/>
      <c r="H47" s="59"/>
      <c r="I47" s="59"/>
    </row>
    <row r="48" spans="1:9" ht="30" customHeight="1">
      <c r="A48" s="57" t="s">
        <v>89</v>
      </c>
      <c r="B48" s="77" t="s">
        <v>134</v>
      </c>
      <c r="C48" s="74"/>
      <c r="D48" s="60" t="s">
        <v>112</v>
      </c>
      <c r="E48" s="85">
        <v>80</v>
      </c>
      <c r="F48" s="61"/>
      <c r="G48" s="65"/>
      <c r="H48" s="59"/>
      <c r="I48" s="59"/>
    </row>
    <row r="49" spans="1:9" ht="30" customHeight="1">
      <c r="A49" s="57" t="s">
        <v>91</v>
      </c>
      <c r="B49" s="77" t="s">
        <v>135</v>
      </c>
      <c r="C49" s="74"/>
      <c r="D49" s="60" t="s">
        <v>112</v>
      </c>
      <c r="E49" s="85">
        <v>70</v>
      </c>
      <c r="F49" s="61"/>
      <c r="G49" s="62"/>
      <c r="H49" s="59"/>
      <c r="I49" s="59"/>
    </row>
    <row r="50" spans="1:9" ht="30" customHeight="1">
      <c r="A50" s="57" t="s">
        <v>93</v>
      </c>
      <c r="B50" s="77" t="s">
        <v>136</v>
      </c>
      <c r="C50" s="74"/>
      <c r="D50" s="60" t="s">
        <v>112</v>
      </c>
      <c r="E50" s="85">
        <v>60</v>
      </c>
      <c r="F50" s="61"/>
      <c r="G50" s="62"/>
      <c r="H50" s="59"/>
      <c r="I50" s="59"/>
    </row>
    <row r="51" spans="1:9" ht="30" customHeight="1">
      <c r="A51" s="57" t="s">
        <v>95</v>
      </c>
      <c r="B51" s="77" t="s">
        <v>137</v>
      </c>
      <c r="C51" s="74"/>
      <c r="D51" s="60" t="s">
        <v>112</v>
      </c>
      <c r="E51" s="85">
        <v>150</v>
      </c>
      <c r="F51" s="61"/>
      <c r="G51" s="62"/>
      <c r="H51" s="59"/>
      <c r="I51" s="59"/>
    </row>
    <row r="52" spans="1:9" ht="45">
      <c r="A52" s="57" t="s">
        <v>97</v>
      </c>
      <c r="B52" s="77" t="s">
        <v>418</v>
      </c>
      <c r="C52" s="74"/>
      <c r="D52" s="60" t="s">
        <v>112</v>
      </c>
      <c r="E52" s="85">
        <f>130+20</f>
        <v>150</v>
      </c>
      <c r="F52" s="61"/>
      <c r="G52" s="62"/>
      <c r="H52" s="59"/>
      <c r="I52" s="59"/>
    </row>
    <row r="53" spans="1:9" ht="30" customHeight="1">
      <c r="A53" s="57" t="s">
        <v>99</v>
      </c>
      <c r="B53" s="77" t="s">
        <v>118</v>
      </c>
      <c r="C53" s="74"/>
      <c r="D53" s="60" t="s">
        <v>3</v>
      </c>
      <c r="E53" s="85">
        <f>10+6</f>
        <v>16</v>
      </c>
      <c r="F53" s="61"/>
      <c r="G53" s="62"/>
      <c r="H53" s="59"/>
      <c r="I53" s="59"/>
    </row>
    <row r="54" spans="1:9" ht="60">
      <c r="A54" s="57" t="s">
        <v>101</v>
      </c>
      <c r="B54" s="77" t="s">
        <v>378</v>
      </c>
      <c r="C54" s="74"/>
      <c r="D54" s="60" t="s">
        <v>3</v>
      </c>
      <c r="E54" s="85">
        <f>680+36</f>
        <v>716</v>
      </c>
      <c r="F54" s="61"/>
      <c r="G54" s="62"/>
      <c r="H54" s="59"/>
      <c r="I54" s="59"/>
    </row>
    <row r="55" spans="1:9" ht="30" customHeight="1">
      <c r="A55" s="57" t="s">
        <v>103</v>
      </c>
      <c r="B55" s="77" t="s">
        <v>172</v>
      </c>
      <c r="C55" s="74"/>
      <c r="D55" s="60" t="s">
        <v>3</v>
      </c>
      <c r="E55" s="85">
        <v>30</v>
      </c>
      <c r="F55" s="61"/>
      <c r="G55" s="62"/>
      <c r="H55" s="59"/>
      <c r="I55" s="59"/>
    </row>
    <row r="56" spans="1:9" ht="30" customHeight="1">
      <c r="A56" s="57" t="s">
        <v>105</v>
      </c>
      <c r="B56" s="77" t="s">
        <v>138</v>
      </c>
      <c r="C56" s="74"/>
      <c r="D56" s="60" t="s">
        <v>3</v>
      </c>
      <c r="E56" s="85">
        <f>1000+80</f>
        <v>1080</v>
      </c>
      <c r="F56" s="61"/>
      <c r="G56" s="62"/>
      <c r="H56" s="59"/>
      <c r="I56" s="59"/>
    </row>
    <row r="57" spans="1:9" ht="30" customHeight="1">
      <c r="A57" s="57" t="s">
        <v>107</v>
      </c>
      <c r="B57" s="77" t="s">
        <v>139</v>
      </c>
      <c r="C57" s="74"/>
      <c r="D57" s="60" t="s">
        <v>3</v>
      </c>
      <c r="E57" s="85">
        <v>170</v>
      </c>
      <c r="F57" s="61"/>
      <c r="G57" s="62"/>
      <c r="H57" s="59"/>
      <c r="I57" s="59"/>
    </row>
    <row r="58" spans="1:9" ht="30" customHeight="1">
      <c r="A58" s="57" t="s">
        <v>109</v>
      </c>
      <c r="B58" s="77" t="s">
        <v>140</v>
      </c>
      <c r="C58" s="74"/>
      <c r="D58" s="60" t="s">
        <v>112</v>
      </c>
      <c r="E58" s="85">
        <v>10</v>
      </c>
      <c r="F58" s="61"/>
      <c r="G58" s="62"/>
      <c r="H58" s="59"/>
      <c r="I58" s="59"/>
    </row>
    <row r="59" spans="1:9" ht="30" customHeight="1">
      <c r="A59" s="57" t="s">
        <v>327</v>
      </c>
      <c r="B59" s="77" t="s">
        <v>141</v>
      </c>
      <c r="C59" s="74"/>
      <c r="D59" s="60" t="s">
        <v>112</v>
      </c>
      <c r="E59" s="85">
        <v>1100</v>
      </c>
      <c r="F59" s="61"/>
      <c r="G59" s="62"/>
      <c r="H59" s="59"/>
      <c r="I59" s="59"/>
    </row>
    <row r="60" spans="1:9" ht="30" customHeight="1">
      <c r="A60" s="57" t="s">
        <v>328</v>
      </c>
      <c r="B60" s="77" t="s">
        <v>142</v>
      </c>
      <c r="C60" s="74"/>
      <c r="D60" s="60" t="s">
        <v>112</v>
      </c>
      <c r="E60" s="85">
        <f>260+36</f>
        <v>296</v>
      </c>
      <c r="F60" s="61"/>
      <c r="G60" s="62"/>
      <c r="H60" s="59"/>
      <c r="I60" s="59"/>
    </row>
    <row r="61" spans="1:9" ht="30" customHeight="1">
      <c r="A61" s="57" t="s">
        <v>329</v>
      </c>
      <c r="B61" s="77" t="s">
        <v>143</v>
      </c>
      <c r="C61" s="74"/>
      <c r="D61" s="60" t="s">
        <v>112</v>
      </c>
      <c r="E61" s="85">
        <v>50</v>
      </c>
      <c r="F61" s="61"/>
      <c r="G61" s="62"/>
      <c r="H61" s="59"/>
      <c r="I61" s="59"/>
    </row>
    <row r="62" spans="1:9" ht="30" customHeight="1">
      <c r="A62" s="57" t="s">
        <v>330</v>
      </c>
      <c r="B62" s="77" t="s">
        <v>144</v>
      </c>
      <c r="C62" s="74"/>
      <c r="D62" s="60" t="s">
        <v>112</v>
      </c>
      <c r="E62" s="85">
        <f>200+32</f>
        <v>232</v>
      </c>
      <c r="F62" s="61"/>
      <c r="G62" s="62"/>
      <c r="H62" s="59"/>
      <c r="I62" s="59"/>
    </row>
    <row r="63" spans="1:9" ht="30" customHeight="1">
      <c r="A63" s="57" t="s">
        <v>331</v>
      </c>
      <c r="B63" s="77" t="s">
        <v>145</v>
      </c>
      <c r="C63" s="74"/>
      <c r="D63" s="60" t="s">
        <v>112</v>
      </c>
      <c r="E63" s="85">
        <f>100+24</f>
        <v>124</v>
      </c>
      <c r="F63" s="61"/>
      <c r="G63" s="62"/>
      <c r="H63" s="59"/>
      <c r="I63" s="59"/>
    </row>
    <row r="64" spans="1:9" ht="30" customHeight="1">
      <c r="A64" s="57" t="s">
        <v>332</v>
      </c>
      <c r="B64" s="77" t="s">
        <v>178</v>
      </c>
      <c r="C64" s="74"/>
      <c r="D64" s="60" t="s">
        <v>112</v>
      </c>
      <c r="E64" s="85">
        <v>10</v>
      </c>
      <c r="F64" s="61"/>
      <c r="G64" s="62"/>
      <c r="H64" s="59"/>
      <c r="I64" s="59"/>
    </row>
    <row r="65" spans="1:9" ht="30" customHeight="1">
      <c r="A65" s="57" t="s">
        <v>333</v>
      </c>
      <c r="B65" s="77" t="s">
        <v>117</v>
      </c>
      <c r="C65" s="74"/>
      <c r="D65" s="60" t="s">
        <v>112</v>
      </c>
      <c r="E65" s="85">
        <f>8+10</f>
        <v>18</v>
      </c>
      <c r="F65" s="61"/>
      <c r="G65" s="62"/>
      <c r="H65" s="59"/>
      <c r="I65" s="59"/>
    </row>
    <row r="66" spans="1:9" ht="30" customHeight="1">
      <c r="A66" s="57" t="s">
        <v>334</v>
      </c>
      <c r="B66" s="77" t="s">
        <v>146</v>
      </c>
      <c r="C66" s="74"/>
      <c r="D66" s="60" t="s">
        <v>112</v>
      </c>
      <c r="E66" s="85">
        <v>20</v>
      </c>
      <c r="F66" s="61"/>
      <c r="G66" s="62"/>
      <c r="H66" s="59"/>
      <c r="I66" s="59"/>
    </row>
    <row r="67" spans="1:9" ht="30" customHeight="1">
      <c r="A67" s="57" t="s">
        <v>335</v>
      </c>
      <c r="B67" s="77" t="s">
        <v>147</v>
      </c>
      <c r="C67" s="74"/>
      <c r="D67" s="60" t="s">
        <v>112</v>
      </c>
      <c r="E67" s="85">
        <f>60+16</f>
        <v>76</v>
      </c>
      <c r="F67" s="61"/>
      <c r="G67" s="62"/>
      <c r="H67" s="59"/>
      <c r="I67" s="59"/>
    </row>
    <row r="68" spans="1:9" ht="30" customHeight="1">
      <c r="A68" s="57" t="s">
        <v>336</v>
      </c>
      <c r="B68" s="77" t="s">
        <v>148</v>
      </c>
      <c r="C68" s="74"/>
      <c r="D68" s="60" t="s">
        <v>112</v>
      </c>
      <c r="E68" s="85">
        <v>50</v>
      </c>
      <c r="F68" s="61"/>
      <c r="G68" s="62"/>
      <c r="H68" s="59"/>
      <c r="I68" s="59"/>
    </row>
    <row r="69" spans="1:9" ht="30" customHeight="1">
      <c r="A69" s="57" t="s">
        <v>337</v>
      </c>
      <c r="B69" s="77" t="s">
        <v>419</v>
      </c>
      <c r="C69" s="74"/>
      <c r="D69" s="60" t="s">
        <v>112</v>
      </c>
      <c r="E69" s="85">
        <f>1300+180</f>
        <v>1480</v>
      </c>
      <c r="F69" s="61"/>
      <c r="G69" s="62"/>
      <c r="H69" s="59"/>
      <c r="I69" s="59"/>
    </row>
    <row r="70" spans="1:9" ht="30" customHeight="1">
      <c r="A70" s="57" t="s">
        <v>338</v>
      </c>
      <c r="B70" s="77" t="s">
        <v>181</v>
      </c>
      <c r="C70" s="74"/>
      <c r="D70" s="60" t="s">
        <v>112</v>
      </c>
      <c r="E70" s="85">
        <v>2</v>
      </c>
      <c r="F70" s="61"/>
      <c r="G70" s="62"/>
      <c r="H70" s="59"/>
      <c r="I70" s="59"/>
    </row>
    <row r="71" spans="1:9" ht="30" customHeight="1">
      <c r="A71" s="57" t="s">
        <v>339</v>
      </c>
      <c r="B71" s="77" t="s">
        <v>190</v>
      </c>
      <c r="C71" s="74"/>
      <c r="D71" s="60" t="s">
        <v>112</v>
      </c>
      <c r="E71" s="85">
        <v>6</v>
      </c>
      <c r="F71" s="61"/>
      <c r="G71" s="62"/>
      <c r="H71" s="59"/>
      <c r="I71" s="59"/>
    </row>
    <row r="72" spans="1:9" ht="30" customHeight="1">
      <c r="A72" s="57" t="s">
        <v>340</v>
      </c>
      <c r="B72" s="77" t="s">
        <v>149</v>
      </c>
      <c r="C72" s="74"/>
      <c r="D72" s="60" t="s">
        <v>112</v>
      </c>
      <c r="E72" s="85">
        <f>500+30</f>
        <v>530</v>
      </c>
      <c r="F72" s="61"/>
      <c r="G72" s="62"/>
      <c r="H72" s="59"/>
      <c r="I72" s="59"/>
    </row>
    <row r="73" spans="1:9" ht="30" customHeight="1">
      <c r="A73" s="57" t="s">
        <v>341</v>
      </c>
      <c r="B73" s="77" t="s">
        <v>150</v>
      </c>
      <c r="C73" s="74"/>
      <c r="D73" s="60" t="s">
        <v>112</v>
      </c>
      <c r="E73" s="85">
        <f>20+15</f>
        <v>35</v>
      </c>
      <c r="F73" s="61"/>
      <c r="G73" s="62"/>
      <c r="H73" s="59"/>
      <c r="I73" s="59"/>
    </row>
    <row r="74" spans="1:9" ht="30" customHeight="1">
      <c r="A74" s="57" t="s">
        <v>342</v>
      </c>
      <c r="B74" s="77" t="s">
        <v>151</v>
      </c>
      <c r="C74" s="74"/>
      <c r="D74" s="60" t="s">
        <v>112</v>
      </c>
      <c r="E74" s="85">
        <v>25</v>
      </c>
      <c r="F74" s="61"/>
      <c r="G74" s="62"/>
      <c r="H74" s="59"/>
      <c r="I74" s="59"/>
    </row>
    <row r="75" spans="1:9" ht="30" customHeight="1">
      <c r="A75" s="57" t="s">
        <v>343</v>
      </c>
      <c r="B75" s="77" t="s">
        <v>152</v>
      </c>
      <c r="C75" s="74"/>
      <c r="D75" s="60" t="s">
        <v>112</v>
      </c>
      <c r="E75" s="85">
        <v>130</v>
      </c>
      <c r="F75" s="61"/>
      <c r="G75" s="62"/>
      <c r="H75" s="59"/>
      <c r="I75" s="59"/>
    </row>
    <row r="76" spans="1:9" ht="30" customHeight="1">
      <c r="A76" s="57" t="s">
        <v>344</v>
      </c>
      <c r="B76" s="77" t="s">
        <v>187</v>
      </c>
      <c r="C76" s="74"/>
      <c r="D76" s="60" t="s">
        <v>112</v>
      </c>
      <c r="E76" s="85">
        <v>30</v>
      </c>
      <c r="F76" s="61"/>
      <c r="G76" s="62"/>
      <c r="H76" s="59"/>
      <c r="I76" s="59"/>
    </row>
    <row r="77" spans="1:9" ht="30" customHeight="1">
      <c r="A77" s="57" t="s">
        <v>345</v>
      </c>
      <c r="B77" s="77" t="s">
        <v>153</v>
      </c>
      <c r="C77" s="74"/>
      <c r="D77" s="60" t="s">
        <v>112</v>
      </c>
      <c r="E77" s="85">
        <f>120+24</f>
        <v>144</v>
      </c>
      <c r="F77" s="61"/>
      <c r="G77" s="62"/>
      <c r="H77" s="59"/>
      <c r="I77" s="59"/>
    </row>
    <row r="78" spans="1:9" ht="30" customHeight="1">
      <c r="A78" s="57" t="s">
        <v>346</v>
      </c>
      <c r="B78" s="77" t="s">
        <v>154</v>
      </c>
      <c r="C78" s="74"/>
      <c r="D78" s="60" t="s">
        <v>112</v>
      </c>
      <c r="E78" s="85">
        <v>230</v>
      </c>
      <c r="F78" s="61"/>
      <c r="G78" s="62"/>
      <c r="H78" s="59"/>
      <c r="I78" s="59"/>
    </row>
    <row r="79" spans="1:9" ht="30" customHeight="1">
      <c r="A79" s="57" t="s">
        <v>347</v>
      </c>
      <c r="B79" s="77" t="s">
        <v>155</v>
      </c>
      <c r="C79" s="74"/>
      <c r="D79" s="60" t="s">
        <v>112</v>
      </c>
      <c r="E79" s="85">
        <f>30+20</f>
        <v>50</v>
      </c>
      <c r="F79" s="61"/>
      <c r="G79" s="62"/>
      <c r="H79" s="59"/>
      <c r="I79" s="59"/>
    </row>
    <row r="80" spans="1:9" ht="30" customHeight="1">
      <c r="A80" s="57" t="s">
        <v>348</v>
      </c>
      <c r="B80" s="77" t="s">
        <v>179</v>
      </c>
      <c r="C80" s="74"/>
      <c r="D80" s="60" t="s">
        <v>112</v>
      </c>
      <c r="E80" s="85">
        <v>10</v>
      </c>
      <c r="F80" s="61"/>
      <c r="G80" s="62"/>
      <c r="H80" s="59"/>
      <c r="I80" s="59"/>
    </row>
    <row r="81" spans="1:9" ht="32.25" customHeight="1">
      <c r="A81" s="57" t="s">
        <v>349</v>
      </c>
      <c r="B81" s="77" t="s">
        <v>183</v>
      </c>
      <c r="C81" s="74"/>
      <c r="D81" s="60" t="s">
        <v>3</v>
      </c>
      <c r="E81" s="85">
        <v>100</v>
      </c>
      <c r="F81" s="61"/>
      <c r="G81" s="62"/>
      <c r="H81" s="59"/>
      <c r="I81" s="59"/>
    </row>
    <row r="82" spans="1:9" ht="30" customHeight="1">
      <c r="A82" s="57" t="s">
        <v>350</v>
      </c>
      <c r="B82" s="77" t="s">
        <v>184</v>
      </c>
      <c r="C82" s="74"/>
      <c r="D82" s="60" t="s">
        <v>112</v>
      </c>
      <c r="E82" s="85">
        <v>10</v>
      </c>
      <c r="F82" s="61"/>
      <c r="G82" s="62"/>
      <c r="H82" s="59"/>
      <c r="I82" s="59"/>
    </row>
    <row r="83" spans="1:9" ht="75">
      <c r="A83" s="57" t="s">
        <v>351</v>
      </c>
      <c r="B83" s="77" t="s">
        <v>376</v>
      </c>
      <c r="C83" s="74"/>
      <c r="D83" s="60" t="s">
        <v>112</v>
      </c>
      <c r="E83" s="85">
        <f>300+18</f>
        <v>318</v>
      </c>
      <c r="F83" s="61"/>
      <c r="G83" s="62"/>
      <c r="H83" s="59"/>
      <c r="I83" s="59"/>
    </row>
    <row r="84" spans="1:9" ht="30">
      <c r="A84" s="57" t="s">
        <v>352</v>
      </c>
      <c r="B84" s="77" t="s">
        <v>192</v>
      </c>
      <c r="C84" s="74"/>
      <c r="D84" s="60" t="s">
        <v>115</v>
      </c>
      <c r="E84" s="85">
        <v>5</v>
      </c>
      <c r="F84" s="61"/>
      <c r="G84" s="62"/>
      <c r="H84" s="59"/>
      <c r="I84" s="59"/>
    </row>
    <row r="85" spans="1:9" ht="30" customHeight="1">
      <c r="A85" s="57" t="s">
        <v>353</v>
      </c>
      <c r="B85" s="77" t="s">
        <v>156</v>
      </c>
      <c r="C85" s="74"/>
      <c r="D85" s="60" t="s">
        <v>112</v>
      </c>
      <c r="E85" s="85">
        <f>30+10</f>
        <v>40</v>
      </c>
      <c r="F85" s="61"/>
      <c r="G85" s="62"/>
      <c r="H85" s="59"/>
      <c r="I85" s="59"/>
    </row>
    <row r="86" spans="1:9" ht="30" customHeight="1">
      <c r="A86" s="57" t="s">
        <v>354</v>
      </c>
      <c r="B86" s="77" t="s">
        <v>157</v>
      </c>
      <c r="C86" s="74"/>
      <c r="D86" s="60" t="s">
        <v>3</v>
      </c>
      <c r="E86" s="85">
        <f>330+40</f>
        <v>370</v>
      </c>
      <c r="F86" s="61"/>
      <c r="G86" s="62"/>
      <c r="H86" s="59"/>
      <c r="I86" s="59"/>
    </row>
    <row r="87" spans="1:9" ht="30" customHeight="1">
      <c r="A87" s="57" t="s">
        <v>355</v>
      </c>
      <c r="B87" s="77" t="s">
        <v>191</v>
      </c>
      <c r="C87" s="74"/>
      <c r="D87" s="60" t="s">
        <v>3</v>
      </c>
      <c r="E87" s="85">
        <v>10</v>
      </c>
      <c r="F87" s="61"/>
      <c r="G87" s="62"/>
      <c r="H87" s="59"/>
      <c r="I87" s="59"/>
    </row>
    <row r="88" spans="1:9" ht="30" customHeight="1">
      <c r="A88" s="57" t="s">
        <v>356</v>
      </c>
      <c r="B88" s="77" t="s">
        <v>158</v>
      </c>
      <c r="C88" s="74"/>
      <c r="D88" s="60" t="s">
        <v>112</v>
      </c>
      <c r="E88" s="85">
        <v>100</v>
      </c>
      <c r="F88" s="61"/>
      <c r="G88" s="62"/>
      <c r="H88" s="59"/>
      <c r="I88" s="59"/>
    </row>
    <row r="89" spans="1:9" ht="30" customHeight="1">
      <c r="A89" s="57" t="s">
        <v>357</v>
      </c>
      <c r="B89" s="77" t="s">
        <v>188</v>
      </c>
      <c r="C89" s="74"/>
      <c r="D89" s="60" t="s">
        <v>112</v>
      </c>
      <c r="E89" s="85">
        <v>4</v>
      </c>
      <c r="F89" s="61"/>
      <c r="G89" s="62"/>
      <c r="H89" s="59"/>
      <c r="I89" s="59"/>
    </row>
    <row r="90" spans="1:9" ht="30" customHeight="1">
      <c r="A90" s="57" t="s">
        <v>358</v>
      </c>
      <c r="B90" s="77" t="s">
        <v>159</v>
      </c>
      <c r="C90" s="74"/>
      <c r="D90" s="60" t="s">
        <v>112</v>
      </c>
      <c r="E90" s="85">
        <f>16+6</f>
        <v>22</v>
      </c>
      <c r="F90" s="61"/>
      <c r="G90" s="62"/>
      <c r="H90" s="59"/>
      <c r="I90" s="59"/>
    </row>
    <row r="91" spans="1:9" ht="30" customHeight="1">
      <c r="A91" s="57" t="s">
        <v>359</v>
      </c>
      <c r="B91" s="77" t="s">
        <v>161</v>
      </c>
      <c r="C91" s="74"/>
      <c r="D91" s="60" t="s">
        <v>112</v>
      </c>
      <c r="E91" s="85">
        <v>6</v>
      </c>
      <c r="F91" s="61"/>
      <c r="G91" s="62"/>
      <c r="H91" s="59"/>
      <c r="I91" s="59"/>
    </row>
    <row r="92" spans="1:9" ht="30.75" customHeight="1">
      <c r="A92" s="57" t="s">
        <v>360</v>
      </c>
      <c r="B92" s="77" t="s">
        <v>160</v>
      </c>
      <c r="C92" s="74"/>
      <c r="D92" s="60" t="s">
        <v>112</v>
      </c>
      <c r="E92" s="85">
        <f>140+72</f>
        <v>212</v>
      </c>
      <c r="F92" s="61"/>
      <c r="G92" s="62"/>
      <c r="H92" s="59"/>
      <c r="I92" s="59"/>
    </row>
    <row r="93" spans="1:9" ht="30" customHeight="1">
      <c r="A93" s="57" t="s">
        <v>361</v>
      </c>
      <c r="B93" s="77" t="s">
        <v>374</v>
      </c>
      <c r="C93" s="74"/>
      <c r="D93" s="60" t="s">
        <v>112</v>
      </c>
      <c r="E93" s="85">
        <v>2</v>
      </c>
      <c r="F93" s="61"/>
      <c r="G93" s="62"/>
      <c r="H93" s="59"/>
      <c r="I93" s="59"/>
    </row>
    <row r="94" spans="1:9" ht="30" customHeight="1">
      <c r="A94" s="57" t="s">
        <v>362</v>
      </c>
      <c r="B94" s="77" t="s">
        <v>182</v>
      </c>
      <c r="C94" s="74"/>
      <c r="D94" s="60" t="s">
        <v>112</v>
      </c>
      <c r="E94" s="85">
        <v>2</v>
      </c>
      <c r="F94" s="61"/>
      <c r="G94" s="62"/>
      <c r="H94" s="59"/>
      <c r="I94" s="59"/>
    </row>
    <row r="95" spans="1:9" ht="30" customHeight="1">
      <c r="A95" s="57" t="s">
        <v>363</v>
      </c>
      <c r="B95" s="77" t="s">
        <v>163</v>
      </c>
      <c r="C95" s="74"/>
      <c r="D95" s="60" t="s">
        <v>3</v>
      </c>
      <c r="E95" s="85">
        <f>280+25</f>
        <v>305</v>
      </c>
      <c r="F95" s="61"/>
      <c r="G95" s="62"/>
      <c r="H95" s="59"/>
      <c r="I95" s="59"/>
    </row>
    <row r="96" spans="1:9" ht="30" customHeight="1">
      <c r="A96" s="57" t="s">
        <v>364</v>
      </c>
      <c r="B96" s="77" t="s">
        <v>165</v>
      </c>
      <c r="C96" s="74"/>
      <c r="D96" s="60" t="s">
        <v>112</v>
      </c>
      <c r="E96" s="85">
        <v>40</v>
      </c>
      <c r="F96" s="61"/>
      <c r="G96" s="62"/>
      <c r="H96" s="59"/>
      <c r="I96" s="59"/>
    </row>
    <row r="97" spans="1:9" ht="30" customHeight="1">
      <c r="A97" s="57" t="s">
        <v>365</v>
      </c>
      <c r="B97" s="77" t="s">
        <v>164</v>
      </c>
      <c r="C97" s="74"/>
      <c r="D97" s="60" t="s">
        <v>112</v>
      </c>
      <c r="E97" s="85">
        <v>20</v>
      </c>
      <c r="F97" s="61"/>
      <c r="G97" s="62"/>
      <c r="H97" s="59"/>
      <c r="I97" s="59"/>
    </row>
    <row r="98" spans="1:9" ht="30" customHeight="1">
      <c r="A98" s="57" t="s">
        <v>366</v>
      </c>
      <c r="B98" s="77" t="s">
        <v>162</v>
      </c>
      <c r="C98" s="74"/>
      <c r="D98" s="60" t="s">
        <v>112</v>
      </c>
      <c r="E98" s="85">
        <f>850+30</f>
        <v>880</v>
      </c>
      <c r="F98" s="61"/>
      <c r="G98" s="62"/>
      <c r="H98" s="59"/>
      <c r="I98" s="59"/>
    </row>
    <row r="99" spans="1:9" ht="30" customHeight="1">
      <c r="A99" s="57" t="s">
        <v>367</v>
      </c>
      <c r="B99" s="77" t="s">
        <v>167</v>
      </c>
      <c r="C99" s="74"/>
      <c r="D99" s="60" t="s">
        <v>112</v>
      </c>
      <c r="E99" s="85">
        <v>30</v>
      </c>
      <c r="F99" s="61"/>
      <c r="G99" s="62"/>
      <c r="H99" s="59"/>
      <c r="I99" s="59"/>
    </row>
    <row r="100" spans="1:9" ht="30" customHeight="1">
      <c r="A100" s="57" t="s">
        <v>368</v>
      </c>
      <c r="B100" s="77" t="s">
        <v>194</v>
      </c>
      <c r="C100" s="74"/>
      <c r="D100" s="60" t="s">
        <v>112</v>
      </c>
      <c r="E100" s="85">
        <f>150+36</f>
        <v>186</v>
      </c>
      <c r="F100" s="61"/>
      <c r="G100" s="62"/>
      <c r="H100" s="59"/>
      <c r="I100" s="59"/>
    </row>
    <row r="101" spans="1:9" ht="30" customHeight="1">
      <c r="A101" s="57" t="s">
        <v>369</v>
      </c>
      <c r="B101" s="77" t="s">
        <v>189</v>
      </c>
      <c r="C101" s="74"/>
      <c r="D101" s="60" t="s">
        <v>112</v>
      </c>
      <c r="E101" s="85">
        <v>8</v>
      </c>
      <c r="F101" s="61"/>
      <c r="G101" s="62"/>
      <c r="H101" s="59"/>
      <c r="I101" s="59"/>
    </row>
    <row r="102" spans="1:9" ht="30" customHeight="1">
      <c r="A102" s="57" t="s">
        <v>370</v>
      </c>
      <c r="B102" s="77" t="s">
        <v>177</v>
      </c>
      <c r="C102" s="74"/>
      <c r="D102" s="60" t="s">
        <v>115</v>
      </c>
      <c r="E102" s="85">
        <v>120</v>
      </c>
      <c r="F102" s="61"/>
      <c r="G102" s="62"/>
      <c r="H102" s="59"/>
      <c r="I102" s="59"/>
    </row>
    <row r="103" spans="1:9" ht="30" customHeight="1">
      <c r="A103" s="57" t="s">
        <v>371</v>
      </c>
      <c r="B103" s="77" t="s">
        <v>166</v>
      </c>
      <c r="C103" s="74"/>
      <c r="D103" s="60" t="s">
        <v>112</v>
      </c>
      <c r="E103" s="85">
        <f>6+6</f>
        <v>12</v>
      </c>
      <c r="F103" s="61"/>
      <c r="G103" s="62"/>
      <c r="H103" s="59"/>
      <c r="I103" s="59"/>
    </row>
    <row r="104" spans="1:9" ht="30" customHeight="1">
      <c r="A104" s="57" t="s">
        <v>372</v>
      </c>
      <c r="B104" s="77" t="s">
        <v>173</v>
      </c>
      <c r="C104" s="74"/>
      <c r="D104" s="60" t="s">
        <v>112</v>
      </c>
      <c r="E104" s="85">
        <f>8+2</f>
        <v>10</v>
      </c>
      <c r="F104" s="61"/>
      <c r="G104" s="62"/>
      <c r="H104" s="59"/>
      <c r="I104" s="59"/>
    </row>
    <row r="105" spans="1:9" ht="30" customHeight="1">
      <c r="A105" s="57" t="s">
        <v>373</v>
      </c>
      <c r="B105" s="77" t="s">
        <v>377</v>
      </c>
      <c r="C105" s="74"/>
      <c r="D105" s="60" t="s">
        <v>112</v>
      </c>
      <c r="E105" s="85">
        <v>60</v>
      </c>
      <c r="F105" s="61"/>
      <c r="G105" s="62"/>
      <c r="H105" s="59"/>
      <c r="I105" s="59"/>
    </row>
    <row r="106" spans="1:9" ht="30" customHeight="1">
      <c r="A106" s="57" t="s">
        <v>379</v>
      </c>
      <c r="B106" s="77" t="s">
        <v>382</v>
      </c>
      <c r="C106" s="74"/>
      <c r="D106" s="70" t="s">
        <v>112</v>
      </c>
      <c r="E106" s="87">
        <v>800</v>
      </c>
      <c r="F106" s="71"/>
      <c r="G106" s="72"/>
      <c r="H106" s="68"/>
      <c r="I106" s="59"/>
    </row>
    <row r="107" spans="1:9" ht="30" customHeight="1">
      <c r="A107" s="57" t="s">
        <v>380</v>
      </c>
      <c r="B107" s="89" t="s">
        <v>375</v>
      </c>
      <c r="C107" s="90"/>
      <c r="D107" s="42" t="s">
        <v>112</v>
      </c>
      <c r="E107" s="81">
        <v>110</v>
      </c>
      <c r="F107" s="91"/>
      <c r="G107" s="92"/>
      <c r="H107" s="43"/>
      <c r="I107" s="93"/>
    </row>
    <row r="108" spans="1:9" ht="30" customHeight="1">
      <c r="A108" s="57" t="s">
        <v>407</v>
      </c>
      <c r="B108" s="77" t="s">
        <v>168</v>
      </c>
      <c r="C108" s="77"/>
      <c r="D108" s="39" t="s">
        <v>112</v>
      </c>
      <c r="E108" s="80">
        <v>80</v>
      </c>
      <c r="F108" s="95"/>
      <c r="G108" s="96"/>
      <c r="H108" s="40"/>
      <c r="I108" s="40"/>
    </row>
    <row r="109" spans="1:9" ht="30" customHeight="1">
      <c r="A109" s="57" t="s">
        <v>408</v>
      </c>
      <c r="B109" s="77" t="s">
        <v>169</v>
      </c>
      <c r="C109" s="77"/>
      <c r="D109" s="39" t="s">
        <v>112</v>
      </c>
      <c r="E109" s="80">
        <f>350+30</f>
        <v>380</v>
      </c>
      <c r="F109" s="95"/>
      <c r="G109" s="96"/>
      <c r="H109" s="40"/>
      <c r="I109" s="40"/>
    </row>
    <row r="110" spans="1:9" ht="30" customHeight="1">
      <c r="F110" s="159" t="s">
        <v>325</v>
      </c>
      <c r="G110" s="94">
        <f>SUM(G4:G109)</f>
        <v>0</v>
      </c>
      <c r="H110" s="94">
        <f>SUM(H4:H109)</f>
        <v>0</v>
      </c>
      <c r="I110" s="94">
        <f>SUM(I4:I107)</f>
        <v>0</v>
      </c>
    </row>
    <row r="111" spans="1:9" ht="30" customHeight="1">
      <c r="F111" s="73"/>
      <c r="G111" s="97"/>
      <c r="H111" s="97"/>
      <c r="I111" s="97"/>
    </row>
    <row r="112" spans="1:9" ht="30.75" customHeight="1">
      <c r="A112" s="53"/>
      <c r="B112" s="9" t="s">
        <v>111</v>
      </c>
      <c r="C112" s="9"/>
      <c r="D112" s="9"/>
      <c r="E112" s="83"/>
      <c r="F112" s="9"/>
      <c r="G112" s="9"/>
      <c r="H112" s="9"/>
      <c r="I112" s="34"/>
    </row>
    <row r="113" spans="1:9" ht="30.75" customHeight="1">
      <c r="A113" s="53"/>
      <c r="B113" s="9"/>
      <c r="C113" s="9"/>
      <c r="D113" s="9"/>
      <c r="E113" s="83"/>
      <c r="F113" s="9"/>
      <c r="G113" s="9"/>
      <c r="H113" s="9"/>
      <c r="I113" s="34"/>
    </row>
    <row r="114" spans="1:9" ht="30.75" customHeight="1">
      <c r="A114" s="53"/>
      <c r="B114" s="9" t="s">
        <v>294</v>
      </c>
      <c r="C114" s="9"/>
      <c r="D114" s="9"/>
      <c r="E114" s="83"/>
      <c r="F114" s="9"/>
      <c r="G114" s="174" t="s">
        <v>399</v>
      </c>
      <c r="H114" s="174"/>
      <c r="I114" s="174"/>
    </row>
    <row r="115" spans="1:9">
      <c r="A115" s="54"/>
      <c r="B115" s="9"/>
      <c r="C115" s="9"/>
      <c r="D115" s="9"/>
      <c r="E115" s="83"/>
      <c r="F115" s="9"/>
      <c r="G115" s="174" t="s">
        <v>295</v>
      </c>
      <c r="H115" s="174"/>
      <c r="I115" s="174"/>
    </row>
    <row r="116" spans="1:9" ht="14.25" customHeight="1"/>
    <row r="118" spans="1:9" ht="14.25" customHeight="1"/>
  </sheetData>
  <sortState ref="B3:E106">
    <sortCondition ref="B3"/>
  </sortState>
  <mergeCells count="4">
    <mergeCell ref="G114:I114"/>
    <mergeCell ref="G115:I115"/>
    <mergeCell ref="A2:I2"/>
    <mergeCell ref="G1:I1"/>
  </mergeCells>
  <printOptions horizontalCentered="1"/>
  <pageMargins left="0.19685039370078741" right="0.19685039370078741" top="0.74803149606299213" bottom="0.19685039370078741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15" sqref="B15"/>
    </sheetView>
  </sheetViews>
  <sheetFormatPr defaultColWidth="9" defaultRowHeight="24.95" customHeight="1"/>
  <cols>
    <col min="1" max="1" width="5.625" style="8" customWidth="1"/>
    <col min="2" max="2" width="40.625" style="9" customWidth="1"/>
    <col min="3" max="3" width="16.625" style="9" customWidth="1"/>
    <col min="4" max="4" width="5.375" style="9" bestFit="1" customWidth="1"/>
    <col min="5" max="5" width="9.625" style="102" customWidth="1"/>
    <col min="6" max="6" width="13.25" style="9" customWidth="1"/>
    <col min="7" max="9" width="9.625" style="9" customWidth="1"/>
    <col min="10" max="16384" width="9" style="9"/>
  </cols>
  <sheetData>
    <row r="1" spans="1:11" ht="24.95" customHeight="1">
      <c r="G1" s="176" t="s">
        <v>422</v>
      </c>
      <c r="H1" s="176"/>
      <c r="I1" s="176"/>
    </row>
    <row r="2" spans="1:11" ht="41.25" customHeight="1">
      <c r="A2" s="175" t="s">
        <v>383</v>
      </c>
      <c r="B2" s="175"/>
      <c r="C2" s="175"/>
      <c r="D2" s="175"/>
      <c r="E2" s="175"/>
      <c r="F2" s="175"/>
      <c r="G2" s="175"/>
      <c r="H2" s="175"/>
      <c r="I2" s="175"/>
      <c r="J2" s="98"/>
      <c r="K2" s="50"/>
    </row>
    <row r="3" spans="1:11" ht="63" customHeight="1">
      <c r="A3" s="46" t="s">
        <v>320</v>
      </c>
      <c r="B3" s="76" t="s">
        <v>0</v>
      </c>
      <c r="C3" s="75" t="s">
        <v>324</v>
      </c>
      <c r="D3" s="48" t="s">
        <v>321</v>
      </c>
      <c r="E3" s="79" t="s">
        <v>316</v>
      </c>
      <c r="F3" s="49" t="s">
        <v>427</v>
      </c>
      <c r="G3" s="49" t="s">
        <v>317</v>
      </c>
      <c r="H3" s="49" t="s">
        <v>428</v>
      </c>
      <c r="I3" s="49" t="s">
        <v>318</v>
      </c>
    </row>
    <row r="4" spans="1:11" ht="24.95" customHeight="1">
      <c r="A4" s="99" t="s">
        <v>1</v>
      </c>
      <c r="B4" s="103" t="s">
        <v>204</v>
      </c>
      <c r="C4" s="104"/>
      <c r="D4" s="105" t="s">
        <v>198</v>
      </c>
      <c r="E4" s="106">
        <v>100</v>
      </c>
      <c r="F4" s="107"/>
      <c r="G4" s="108"/>
      <c r="H4" s="108"/>
      <c r="I4" s="108"/>
    </row>
    <row r="5" spans="1:11" ht="24.95" customHeight="1">
      <c r="A5" s="100" t="s">
        <v>4</v>
      </c>
      <c r="B5" s="109" t="s">
        <v>203</v>
      </c>
      <c r="C5" s="110"/>
      <c r="D5" s="110" t="s">
        <v>3</v>
      </c>
      <c r="E5" s="111">
        <v>100</v>
      </c>
      <c r="F5" s="112"/>
      <c r="G5" s="59"/>
      <c r="H5" s="59"/>
      <c r="I5" s="59"/>
    </row>
    <row r="6" spans="1:11" ht="24.95" customHeight="1">
      <c r="A6" s="100" t="s">
        <v>6</v>
      </c>
      <c r="B6" s="109" t="s">
        <v>429</v>
      </c>
      <c r="C6" s="110"/>
      <c r="D6" s="110" t="s">
        <v>198</v>
      </c>
      <c r="E6" s="111">
        <v>15</v>
      </c>
      <c r="F6" s="113"/>
      <c r="G6" s="59"/>
      <c r="H6" s="59"/>
      <c r="I6" s="59"/>
    </row>
    <row r="7" spans="1:11" ht="24.95" customHeight="1">
      <c r="A7" s="100" t="s">
        <v>8</v>
      </c>
      <c r="B7" s="109" t="s">
        <v>199</v>
      </c>
      <c r="C7" s="110"/>
      <c r="D7" s="110" t="s">
        <v>198</v>
      </c>
      <c r="E7" s="111">
        <v>180</v>
      </c>
      <c r="F7" s="112"/>
      <c r="G7" s="59"/>
      <c r="H7" s="59"/>
      <c r="I7" s="59"/>
    </row>
    <row r="8" spans="1:11" ht="24.95" customHeight="1">
      <c r="A8" s="100" t="s">
        <v>9</v>
      </c>
      <c r="B8" s="109" t="s">
        <v>197</v>
      </c>
      <c r="C8" s="114"/>
      <c r="D8" s="114" t="s">
        <v>198</v>
      </c>
      <c r="E8" s="115">
        <v>50</v>
      </c>
      <c r="F8" s="116"/>
      <c r="G8" s="59"/>
      <c r="H8" s="59"/>
      <c r="I8" s="59"/>
    </row>
    <row r="9" spans="1:11" ht="24.95" customHeight="1">
      <c r="A9" s="100" t="s">
        <v>11</v>
      </c>
      <c r="B9" s="117" t="s">
        <v>205</v>
      </c>
      <c r="C9" s="118"/>
      <c r="D9" s="119" t="s">
        <v>196</v>
      </c>
      <c r="E9" s="120">
        <v>200</v>
      </c>
      <c r="F9" s="119"/>
      <c r="G9" s="59"/>
      <c r="H9" s="59"/>
      <c r="I9" s="59"/>
    </row>
    <row r="10" spans="1:11" ht="24.95" customHeight="1">
      <c r="A10" s="100" t="s">
        <v>13</v>
      </c>
      <c r="B10" s="121" t="s">
        <v>206</v>
      </c>
      <c r="C10" s="122"/>
      <c r="D10" s="123" t="s">
        <v>196</v>
      </c>
      <c r="E10" s="124">
        <v>300</v>
      </c>
      <c r="F10" s="123"/>
      <c r="G10" s="59"/>
      <c r="H10" s="59"/>
      <c r="I10" s="59"/>
    </row>
    <row r="11" spans="1:11" ht="24.95" customHeight="1">
      <c r="A11" s="101" t="s">
        <v>15</v>
      </c>
      <c r="B11" s="125" t="s">
        <v>200</v>
      </c>
      <c r="C11" s="114"/>
      <c r="D11" s="114" t="s">
        <v>198</v>
      </c>
      <c r="E11" s="115">
        <v>180</v>
      </c>
      <c r="F11" s="116"/>
      <c r="G11" s="59"/>
      <c r="H11" s="59"/>
      <c r="I11" s="59"/>
    </row>
    <row r="12" spans="1:11" ht="24.95" customHeight="1">
      <c r="A12" s="101" t="s">
        <v>17</v>
      </c>
      <c r="B12" s="126" t="s">
        <v>195</v>
      </c>
      <c r="C12" s="127"/>
      <c r="D12" s="127" t="s">
        <v>196</v>
      </c>
      <c r="E12" s="128">
        <v>165</v>
      </c>
      <c r="F12" s="129"/>
      <c r="G12" s="59"/>
      <c r="H12" s="59"/>
      <c r="I12" s="59"/>
    </row>
    <row r="13" spans="1:11" ht="24.95" customHeight="1">
      <c r="A13" s="101" t="s">
        <v>19</v>
      </c>
      <c r="B13" s="126" t="s">
        <v>202</v>
      </c>
      <c r="C13" s="127"/>
      <c r="D13" s="127" t="s">
        <v>112</v>
      </c>
      <c r="E13" s="128">
        <v>375</v>
      </c>
      <c r="F13" s="129"/>
      <c r="G13" s="59"/>
      <c r="H13" s="59"/>
      <c r="I13" s="59"/>
    </row>
    <row r="14" spans="1:11" ht="24.95" customHeight="1">
      <c r="A14" s="101" t="s">
        <v>21</v>
      </c>
      <c r="B14" s="126" t="s">
        <v>201</v>
      </c>
      <c r="C14" s="127"/>
      <c r="D14" s="127" t="s">
        <v>112</v>
      </c>
      <c r="E14" s="128">
        <v>150</v>
      </c>
      <c r="F14" s="129"/>
      <c r="G14" s="59"/>
      <c r="H14" s="59"/>
      <c r="I14" s="59"/>
    </row>
    <row r="15" spans="1:11" ht="24.95" customHeight="1">
      <c r="F15" s="159" t="s">
        <v>325</v>
      </c>
      <c r="G15" s="130">
        <f>SUM(G4:G14)</f>
        <v>0</v>
      </c>
      <c r="H15" s="130">
        <f>SUM(H4:H14)</f>
        <v>0</v>
      </c>
      <c r="I15" s="130">
        <f>G15+H15</f>
        <v>0</v>
      </c>
    </row>
    <row r="16" spans="1:11" ht="15">
      <c r="G16" s="4"/>
      <c r="H16" s="4"/>
      <c r="I16" s="4"/>
    </row>
    <row r="17" spans="1:9" s="11" customFormat="1" ht="24.95" customHeight="1">
      <c r="A17" s="53"/>
      <c r="B17" s="9" t="s">
        <v>111</v>
      </c>
      <c r="C17" s="9"/>
      <c r="D17" s="9"/>
      <c r="E17" s="83"/>
      <c r="F17" s="9"/>
      <c r="G17" s="9"/>
      <c r="H17" s="9"/>
      <c r="I17" s="34"/>
    </row>
    <row r="18" spans="1:9" s="11" customFormat="1" ht="24.95" customHeight="1">
      <c r="A18" s="53"/>
      <c r="B18" s="9"/>
      <c r="C18" s="9"/>
      <c r="D18" s="9"/>
      <c r="E18" s="83"/>
      <c r="F18" s="9"/>
      <c r="G18" s="9"/>
      <c r="H18" s="9"/>
      <c r="I18" s="34"/>
    </row>
    <row r="19" spans="1:9" s="11" customFormat="1" ht="24.95" customHeight="1">
      <c r="A19" s="53"/>
      <c r="B19" s="9" t="s">
        <v>294</v>
      </c>
      <c r="C19" s="9"/>
      <c r="D19" s="9"/>
      <c r="E19" s="83"/>
      <c r="F19" s="9"/>
      <c r="G19" s="174" t="s">
        <v>398</v>
      </c>
      <c r="H19" s="174"/>
      <c r="I19" s="174"/>
    </row>
    <row r="20" spans="1:9" s="11" customFormat="1" ht="15">
      <c r="A20" s="54"/>
      <c r="B20" s="9"/>
      <c r="C20" s="9"/>
      <c r="D20" s="9"/>
      <c r="E20" s="83"/>
      <c r="F20" s="9"/>
      <c r="G20" s="174" t="s">
        <v>295</v>
      </c>
      <c r="H20" s="174"/>
      <c r="I20" s="174"/>
    </row>
  </sheetData>
  <sortState ref="B3:J13">
    <sortCondition ref="B3"/>
  </sortState>
  <mergeCells count="4">
    <mergeCell ref="A2:I2"/>
    <mergeCell ref="G19:I19"/>
    <mergeCell ref="G20:I20"/>
    <mergeCell ref="G1:I1"/>
  </mergeCells>
  <printOptions horizontalCentered="1"/>
  <pageMargins left="0.19685039370078741" right="0.19685039370078741" top="0.74803149606299213" bottom="0.19685039370078741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opLeftCell="A10" workbookViewId="0">
      <selection activeCell="C8" sqref="C8"/>
    </sheetView>
  </sheetViews>
  <sheetFormatPr defaultColWidth="9" defaultRowHeight="15"/>
  <cols>
    <col min="1" max="1" width="5.625" style="8" customWidth="1"/>
    <col min="2" max="2" width="40.625" style="9" customWidth="1"/>
    <col min="3" max="3" width="16.625" style="9" customWidth="1"/>
    <col min="4" max="4" width="6" style="9" customWidth="1"/>
    <col min="5" max="5" width="9.625" style="102" customWidth="1"/>
    <col min="6" max="6" width="13.25" style="9" customWidth="1"/>
    <col min="7" max="9" width="9.625" style="9" customWidth="1"/>
    <col min="10" max="16384" width="9" style="9"/>
  </cols>
  <sheetData>
    <row r="1" spans="1:10" ht="18" customHeight="1">
      <c r="G1" s="176" t="s">
        <v>422</v>
      </c>
      <c r="H1" s="176"/>
      <c r="I1" s="176"/>
    </row>
    <row r="2" spans="1:10" ht="42" customHeight="1">
      <c r="A2" s="175" t="s">
        <v>384</v>
      </c>
      <c r="B2" s="177"/>
      <c r="C2" s="177"/>
      <c r="D2" s="177"/>
      <c r="E2" s="177"/>
      <c r="F2" s="177"/>
      <c r="G2" s="177"/>
      <c r="H2" s="177"/>
      <c r="I2" s="177"/>
      <c r="J2" s="45"/>
    </row>
    <row r="3" spans="1:10" ht="72.75" customHeight="1">
      <c r="A3" s="46" t="s">
        <v>320</v>
      </c>
      <c r="B3" s="76" t="s">
        <v>0</v>
      </c>
      <c r="C3" s="75" t="s">
        <v>324</v>
      </c>
      <c r="D3" s="48" t="s">
        <v>321</v>
      </c>
      <c r="E3" s="79" t="s">
        <v>316</v>
      </c>
      <c r="F3" s="49" t="s">
        <v>427</v>
      </c>
      <c r="G3" s="49" t="s">
        <v>317</v>
      </c>
      <c r="H3" s="49" t="s">
        <v>428</v>
      </c>
      <c r="I3" s="49" t="s">
        <v>318</v>
      </c>
    </row>
    <row r="4" spans="1:10" ht="32.1" customHeight="1">
      <c r="A4" s="100" t="s">
        <v>1</v>
      </c>
      <c r="B4" s="103" t="s">
        <v>207</v>
      </c>
      <c r="C4" s="60"/>
      <c r="D4" s="60" t="s">
        <v>3</v>
      </c>
      <c r="E4" s="84">
        <v>160</v>
      </c>
      <c r="F4" s="112"/>
      <c r="G4" s="112"/>
      <c r="H4" s="112"/>
      <c r="I4" s="112"/>
    </row>
    <row r="5" spans="1:10" ht="32.1" customHeight="1">
      <c r="A5" s="100" t="s">
        <v>4</v>
      </c>
      <c r="B5" s="109" t="s">
        <v>208</v>
      </c>
      <c r="C5" s="66"/>
      <c r="D5" s="131" t="s">
        <v>3</v>
      </c>
      <c r="E5" s="164">
        <v>80</v>
      </c>
      <c r="F5" s="112"/>
      <c r="G5" s="112"/>
      <c r="H5" s="112"/>
      <c r="I5" s="112"/>
    </row>
    <row r="6" spans="1:10" ht="32.1" customHeight="1">
      <c r="A6" s="100" t="s">
        <v>6</v>
      </c>
      <c r="B6" s="109" t="s">
        <v>421</v>
      </c>
      <c r="C6" s="60"/>
      <c r="D6" s="60" t="s">
        <v>3</v>
      </c>
      <c r="E6" s="84">
        <v>160</v>
      </c>
      <c r="F6" s="113"/>
      <c r="G6" s="112"/>
      <c r="H6" s="112"/>
      <c r="I6" s="112"/>
    </row>
    <row r="7" spans="1:10" ht="32.1" customHeight="1">
      <c r="A7" s="100" t="s">
        <v>8</v>
      </c>
      <c r="B7" s="109" t="s">
        <v>209</v>
      </c>
      <c r="C7" s="66"/>
      <c r="D7" s="131" t="s">
        <v>3</v>
      </c>
      <c r="E7" s="164">
        <v>10</v>
      </c>
      <c r="F7" s="112"/>
      <c r="G7" s="112"/>
      <c r="H7" s="112"/>
      <c r="I7" s="112"/>
    </row>
    <row r="8" spans="1:10" ht="32.1" customHeight="1">
      <c r="A8" s="100" t="s">
        <v>9</v>
      </c>
      <c r="B8" s="109" t="s">
        <v>210</v>
      </c>
      <c r="C8" s="60"/>
      <c r="D8" s="60" t="s">
        <v>3</v>
      </c>
      <c r="E8" s="84">
        <v>5</v>
      </c>
      <c r="F8" s="112"/>
      <c r="G8" s="112"/>
      <c r="H8" s="112"/>
      <c r="I8" s="112"/>
    </row>
    <row r="9" spans="1:10" ht="32.1" customHeight="1">
      <c r="A9" s="100" t="s">
        <v>11</v>
      </c>
      <c r="B9" s="109" t="s">
        <v>211</v>
      </c>
      <c r="C9" s="66"/>
      <c r="D9" s="131" t="s">
        <v>3</v>
      </c>
      <c r="E9" s="164">
        <v>60</v>
      </c>
      <c r="F9" s="112"/>
      <c r="G9" s="112"/>
      <c r="H9" s="112"/>
      <c r="I9" s="112"/>
    </row>
    <row r="10" spans="1:10" ht="32.1" customHeight="1">
      <c r="A10" s="100" t="s">
        <v>13</v>
      </c>
      <c r="B10" s="109" t="s">
        <v>212</v>
      </c>
      <c r="C10" s="66"/>
      <c r="D10" s="131" t="s">
        <v>3</v>
      </c>
      <c r="E10" s="164">
        <v>30</v>
      </c>
      <c r="F10" s="112"/>
      <c r="G10" s="112"/>
      <c r="H10" s="112"/>
      <c r="I10" s="112"/>
    </row>
    <row r="11" spans="1:10" ht="32.1" customHeight="1">
      <c r="A11" s="100" t="s">
        <v>15</v>
      </c>
      <c r="B11" s="109" t="s">
        <v>213</v>
      </c>
      <c r="C11" s="60"/>
      <c r="D11" s="60" t="s">
        <v>3</v>
      </c>
      <c r="E11" s="84">
        <v>400</v>
      </c>
      <c r="F11" s="112"/>
      <c r="G11" s="112"/>
      <c r="H11" s="112"/>
      <c r="I11" s="112"/>
    </row>
    <row r="12" spans="1:10" ht="32.1" customHeight="1">
      <c r="A12" s="100" t="s">
        <v>17</v>
      </c>
      <c r="B12" s="109" t="s">
        <v>214</v>
      </c>
      <c r="C12" s="60"/>
      <c r="D12" s="60" t="s">
        <v>3</v>
      </c>
      <c r="E12" s="84">
        <v>500</v>
      </c>
      <c r="F12" s="132"/>
      <c r="G12" s="112"/>
      <c r="H12" s="112"/>
      <c r="I12" s="112"/>
    </row>
    <row r="13" spans="1:10" ht="32.1" customHeight="1">
      <c r="A13" s="100" t="s">
        <v>19</v>
      </c>
      <c r="B13" s="109" t="s">
        <v>215</v>
      </c>
      <c r="C13" s="60"/>
      <c r="D13" s="60" t="s">
        <v>3</v>
      </c>
      <c r="E13" s="84">
        <v>200</v>
      </c>
      <c r="F13" s="132"/>
      <c r="G13" s="112"/>
      <c r="H13" s="112"/>
      <c r="I13" s="112"/>
    </row>
    <row r="14" spans="1:10" ht="32.1" customHeight="1">
      <c r="A14" s="100" t="s">
        <v>21</v>
      </c>
      <c r="B14" s="109" t="s">
        <v>216</v>
      </c>
      <c r="C14" s="66"/>
      <c r="D14" s="131" t="s">
        <v>3</v>
      </c>
      <c r="E14" s="164">
        <v>60</v>
      </c>
      <c r="F14" s="132"/>
      <c r="G14" s="112"/>
      <c r="H14" s="112"/>
      <c r="I14" s="112"/>
    </row>
    <row r="15" spans="1:10" ht="32.1" customHeight="1">
      <c r="A15" s="100" t="s">
        <v>23</v>
      </c>
      <c r="B15" s="109" t="s">
        <v>217</v>
      </c>
      <c r="C15" s="60"/>
      <c r="D15" s="60" t="s">
        <v>3</v>
      </c>
      <c r="E15" s="84">
        <v>160</v>
      </c>
      <c r="F15" s="132"/>
      <c r="G15" s="112"/>
      <c r="H15" s="112"/>
      <c r="I15" s="112"/>
    </row>
    <row r="16" spans="1:10" ht="32.1" customHeight="1">
      <c r="A16" s="100" t="s">
        <v>25</v>
      </c>
      <c r="B16" s="125" t="s">
        <v>218</v>
      </c>
      <c r="C16" s="67"/>
      <c r="D16" s="133" t="s">
        <v>3</v>
      </c>
      <c r="E16" s="165">
        <v>10</v>
      </c>
      <c r="F16" s="134"/>
      <c r="G16" s="112"/>
      <c r="H16" s="112"/>
      <c r="I16" s="112"/>
    </row>
    <row r="17" spans="1:9" ht="32.1" customHeight="1">
      <c r="A17" s="100" t="s">
        <v>27</v>
      </c>
      <c r="B17" s="126" t="s">
        <v>219</v>
      </c>
      <c r="C17" s="138"/>
      <c r="D17" s="135" t="s">
        <v>3</v>
      </c>
      <c r="E17" s="166">
        <v>10</v>
      </c>
      <c r="F17" s="136"/>
      <c r="G17" s="112"/>
      <c r="H17" s="112"/>
      <c r="I17" s="112"/>
    </row>
    <row r="18" spans="1:9" ht="32.1" customHeight="1">
      <c r="A18" s="100" t="s">
        <v>29</v>
      </c>
      <c r="B18" s="126" t="s">
        <v>220</v>
      </c>
      <c r="C18" s="137"/>
      <c r="D18" s="137" t="s">
        <v>3</v>
      </c>
      <c r="E18" s="167">
        <v>40</v>
      </c>
      <c r="F18" s="136"/>
      <c r="G18" s="112"/>
      <c r="H18" s="112"/>
      <c r="I18" s="112"/>
    </row>
    <row r="19" spans="1:9" ht="32.1" customHeight="1">
      <c r="A19" s="100" t="s">
        <v>31</v>
      </c>
      <c r="B19" s="126" t="s">
        <v>221</v>
      </c>
      <c r="C19" s="138"/>
      <c r="D19" s="135" t="s">
        <v>3</v>
      </c>
      <c r="E19" s="169">
        <v>220</v>
      </c>
      <c r="F19" s="136"/>
      <c r="G19" s="112"/>
      <c r="H19" s="112"/>
      <c r="I19" s="112"/>
    </row>
    <row r="20" spans="1:9" ht="32.1" customHeight="1">
      <c r="D20" s="139"/>
      <c r="E20" s="168"/>
      <c r="F20" s="159" t="s">
        <v>325</v>
      </c>
      <c r="G20" s="140">
        <f>SUM(G4:G19)</f>
        <v>0</v>
      </c>
      <c r="H20" s="140">
        <f>SUM(H4:H19)</f>
        <v>0</v>
      </c>
      <c r="I20" s="140">
        <f>SUM(I4:I19)</f>
        <v>0</v>
      </c>
    </row>
    <row r="21" spans="1:9" ht="32.1" customHeight="1"/>
    <row r="22" spans="1:9" s="11" customFormat="1" ht="32.1" customHeight="1">
      <c r="A22" s="53"/>
      <c r="B22" s="9" t="s">
        <v>111</v>
      </c>
      <c r="C22" s="9"/>
      <c r="D22" s="9"/>
      <c r="E22" s="83"/>
      <c r="F22" s="9"/>
      <c r="G22" s="9"/>
      <c r="H22" s="9"/>
      <c r="I22" s="34"/>
    </row>
    <row r="23" spans="1:9" s="11" customFormat="1" ht="32.1" customHeight="1">
      <c r="A23" s="53"/>
      <c r="B23" s="9"/>
      <c r="C23" s="9"/>
      <c r="D23" s="9"/>
      <c r="E23" s="83"/>
      <c r="F23" s="9"/>
      <c r="G23" s="9"/>
      <c r="H23" s="9"/>
      <c r="I23" s="34"/>
    </row>
    <row r="24" spans="1:9" s="11" customFormat="1" ht="32.1" customHeight="1">
      <c r="A24" s="53"/>
      <c r="B24" s="9" t="s">
        <v>294</v>
      </c>
      <c r="C24" s="9"/>
      <c r="D24" s="9"/>
      <c r="E24" s="83"/>
      <c r="F24" s="9"/>
      <c r="G24" s="174" t="s">
        <v>397</v>
      </c>
      <c r="H24" s="174"/>
      <c r="I24" s="174"/>
    </row>
    <row r="25" spans="1:9" s="11" customFormat="1">
      <c r="A25" s="54"/>
      <c r="B25" s="9"/>
      <c r="C25" s="9"/>
      <c r="D25" s="9"/>
      <c r="E25" s="83"/>
      <c r="F25" s="9"/>
      <c r="G25" s="174" t="s">
        <v>295</v>
      </c>
      <c r="H25" s="174"/>
      <c r="I25" s="174"/>
    </row>
  </sheetData>
  <mergeCells count="4">
    <mergeCell ref="A2:I2"/>
    <mergeCell ref="G24:I24"/>
    <mergeCell ref="G25:I25"/>
    <mergeCell ref="G1:I1"/>
  </mergeCells>
  <printOptions horizontalCentered="1"/>
  <pageMargins left="0.19685039370078741" right="0.19685039370078741" top="0.74803149606299213" bottom="0.19685039370078741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topLeftCell="A43" workbookViewId="0">
      <selection activeCell="C8" sqref="C8"/>
    </sheetView>
  </sheetViews>
  <sheetFormatPr defaultColWidth="9" defaultRowHeight="15"/>
  <cols>
    <col min="1" max="1" width="5.625" style="55" customWidth="1"/>
    <col min="2" max="2" width="40.625" style="9" customWidth="1"/>
    <col min="3" max="3" width="14.5" style="9" customWidth="1"/>
    <col min="4" max="4" width="9" style="9"/>
    <col min="5" max="5" width="9" style="102"/>
    <col min="6" max="6" width="13.25" style="9" customWidth="1"/>
    <col min="7" max="7" width="12" style="9" bestFit="1" customWidth="1"/>
    <col min="8" max="8" width="9.5" style="9" bestFit="1" customWidth="1"/>
    <col min="9" max="9" width="12" style="9" bestFit="1" customWidth="1"/>
    <col min="10" max="16384" width="9" style="9"/>
  </cols>
  <sheetData>
    <row r="1" spans="1:10" ht="15.75" customHeight="1">
      <c r="G1" s="176" t="s">
        <v>422</v>
      </c>
      <c r="H1" s="176"/>
      <c r="I1" s="176"/>
    </row>
    <row r="2" spans="1:10" ht="41.25" customHeight="1">
      <c r="A2" s="175" t="s">
        <v>385</v>
      </c>
      <c r="B2" s="175"/>
      <c r="C2" s="175"/>
      <c r="D2" s="175"/>
      <c r="E2" s="175"/>
      <c r="F2" s="175"/>
      <c r="G2" s="175"/>
      <c r="H2" s="175"/>
      <c r="I2" s="175"/>
      <c r="J2" s="45"/>
    </row>
    <row r="3" spans="1:10" ht="82.5" customHeight="1">
      <c r="A3" s="46" t="s">
        <v>320</v>
      </c>
      <c r="B3" s="76" t="s">
        <v>0</v>
      </c>
      <c r="C3" s="75" t="s">
        <v>324</v>
      </c>
      <c r="D3" s="48" t="s">
        <v>321</v>
      </c>
      <c r="E3" s="79" t="s">
        <v>316</v>
      </c>
      <c r="F3" s="49" t="s">
        <v>427</v>
      </c>
      <c r="G3" s="49" t="s">
        <v>317</v>
      </c>
      <c r="H3" s="49" t="s">
        <v>428</v>
      </c>
      <c r="I3" s="49" t="s">
        <v>318</v>
      </c>
    </row>
    <row r="4" spans="1:10" ht="38.1" customHeight="1">
      <c r="A4" s="100" t="s">
        <v>1</v>
      </c>
      <c r="B4" s="142" t="s">
        <v>222</v>
      </c>
      <c r="C4" s="60"/>
      <c r="D4" s="60" t="s">
        <v>3</v>
      </c>
      <c r="E4" s="85">
        <v>30</v>
      </c>
      <c r="F4" s="112"/>
      <c r="G4" s="112"/>
      <c r="H4" s="112"/>
      <c r="I4" s="112"/>
    </row>
    <row r="5" spans="1:10" ht="38.1" customHeight="1">
      <c r="A5" s="100" t="s">
        <v>4</v>
      </c>
      <c r="B5" s="126" t="s">
        <v>223</v>
      </c>
      <c r="C5" s="60"/>
      <c r="D5" s="60" t="s">
        <v>3</v>
      </c>
      <c r="E5" s="85">
        <v>200</v>
      </c>
      <c r="F5" s="112"/>
      <c r="G5" s="112"/>
      <c r="H5" s="112"/>
      <c r="I5" s="112"/>
    </row>
    <row r="6" spans="1:10" ht="38.1" customHeight="1">
      <c r="A6" s="100" t="s">
        <v>6</v>
      </c>
      <c r="B6" s="126" t="s">
        <v>224</v>
      </c>
      <c r="C6" s="60"/>
      <c r="D6" s="60" t="s">
        <v>225</v>
      </c>
      <c r="E6" s="85">
        <v>40</v>
      </c>
      <c r="F6" s="113"/>
      <c r="G6" s="112"/>
      <c r="H6" s="112"/>
      <c r="I6" s="112"/>
    </row>
    <row r="7" spans="1:10" ht="38.1" customHeight="1">
      <c r="A7" s="100" t="s">
        <v>8</v>
      </c>
      <c r="B7" s="126" t="s">
        <v>226</v>
      </c>
      <c r="C7" s="60"/>
      <c r="D7" s="60" t="s">
        <v>112</v>
      </c>
      <c r="E7" s="85">
        <v>100</v>
      </c>
      <c r="F7" s="112"/>
      <c r="G7" s="112"/>
      <c r="H7" s="112"/>
      <c r="I7" s="112"/>
    </row>
    <row r="8" spans="1:10" ht="38.1" customHeight="1">
      <c r="A8" s="100" t="s">
        <v>9</v>
      </c>
      <c r="B8" s="126" t="s">
        <v>227</v>
      </c>
      <c r="C8" s="60"/>
      <c r="D8" s="60" t="s">
        <v>3</v>
      </c>
      <c r="E8" s="85">
        <v>830</v>
      </c>
      <c r="F8" s="112"/>
      <c r="G8" s="112"/>
      <c r="H8" s="112"/>
      <c r="I8" s="112"/>
    </row>
    <row r="9" spans="1:10" ht="38.1" customHeight="1">
      <c r="A9" s="100" t="s">
        <v>11</v>
      </c>
      <c r="B9" s="126" t="s">
        <v>228</v>
      </c>
      <c r="C9" s="60"/>
      <c r="D9" s="60" t="s">
        <v>3</v>
      </c>
      <c r="E9" s="85">
        <v>750</v>
      </c>
      <c r="F9" s="112"/>
      <c r="G9" s="112"/>
      <c r="H9" s="112"/>
      <c r="I9" s="112"/>
    </row>
    <row r="10" spans="1:10" ht="38.1" customHeight="1">
      <c r="A10" s="100" t="s">
        <v>13</v>
      </c>
      <c r="B10" s="126" t="s">
        <v>229</v>
      </c>
      <c r="C10" s="60"/>
      <c r="D10" s="60" t="s">
        <v>225</v>
      </c>
      <c r="E10" s="85">
        <v>270</v>
      </c>
      <c r="F10" s="112"/>
      <c r="G10" s="112"/>
      <c r="H10" s="112"/>
      <c r="I10" s="112"/>
    </row>
    <row r="11" spans="1:10" ht="38.1" customHeight="1">
      <c r="A11" s="100" t="s">
        <v>15</v>
      </c>
      <c r="B11" s="126" t="s">
        <v>230</v>
      </c>
      <c r="C11" s="60"/>
      <c r="D11" s="60" t="s">
        <v>3</v>
      </c>
      <c r="E11" s="85">
        <v>180</v>
      </c>
      <c r="F11" s="112"/>
      <c r="G11" s="112"/>
      <c r="H11" s="112"/>
      <c r="I11" s="112"/>
    </row>
    <row r="12" spans="1:10" ht="38.1" customHeight="1">
      <c r="A12" s="100" t="s">
        <v>17</v>
      </c>
      <c r="B12" s="126" t="s">
        <v>231</v>
      </c>
      <c r="C12" s="60"/>
      <c r="D12" s="60" t="s">
        <v>112</v>
      </c>
      <c r="E12" s="85">
        <v>260</v>
      </c>
      <c r="F12" s="112"/>
      <c r="G12" s="112"/>
      <c r="H12" s="112"/>
      <c r="I12" s="112"/>
    </row>
    <row r="13" spans="1:10" ht="38.1" customHeight="1">
      <c r="A13" s="100" t="s">
        <v>19</v>
      </c>
      <c r="B13" s="126" t="s">
        <v>232</v>
      </c>
      <c r="C13" s="60"/>
      <c r="D13" s="60" t="s">
        <v>3</v>
      </c>
      <c r="E13" s="85">
        <v>90</v>
      </c>
      <c r="F13" s="112"/>
      <c r="G13" s="112"/>
      <c r="H13" s="112"/>
      <c r="I13" s="112"/>
    </row>
    <row r="14" spans="1:10" ht="38.1" customHeight="1">
      <c r="A14" s="100" t="s">
        <v>21</v>
      </c>
      <c r="B14" s="126" t="s">
        <v>233</v>
      </c>
      <c r="C14" s="60"/>
      <c r="D14" s="60" t="s">
        <v>3</v>
      </c>
      <c r="E14" s="85">
        <v>20</v>
      </c>
      <c r="F14" s="112"/>
      <c r="G14" s="112"/>
      <c r="H14" s="112"/>
      <c r="I14" s="112"/>
    </row>
    <row r="15" spans="1:10" ht="38.1" customHeight="1">
      <c r="A15" s="100" t="s">
        <v>23</v>
      </c>
      <c r="B15" s="126" t="s">
        <v>234</v>
      </c>
      <c r="C15" s="60"/>
      <c r="D15" s="60" t="s">
        <v>3</v>
      </c>
      <c r="E15" s="85">
        <v>100</v>
      </c>
      <c r="F15" s="112"/>
      <c r="G15" s="112"/>
      <c r="H15" s="112"/>
      <c r="I15" s="112"/>
    </row>
    <row r="16" spans="1:10" ht="38.1" customHeight="1">
      <c r="A16" s="100" t="s">
        <v>25</v>
      </c>
      <c r="B16" s="126" t="s">
        <v>235</v>
      </c>
      <c r="C16" s="60"/>
      <c r="D16" s="60" t="s">
        <v>3</v>
      </c>
      <c r="E16" s="85">
        <v>3</v>
      </c>
      <c r="F16" s="112"/>
      <c r="G16" s="112"/>
      <c r="H16" s="112"/>
      <c r="I16" s="112"/>
    </row>
    <row r="17" spans="1:9" ht="38.1" customHeight="1">
      <c r="A17" s="100" t="s">
        <v>27</v>
      </c>
      <c r="B17" s="126" t="s">
        <v>236</v>
      </c>
      <c r="C17" s="60"/>
      <c r="D17" s="60" t="s">
        <v>3</v>
      </c>
      <c r="E17" s="85">
        <v>600</v>
      </c>
      <c r="F17" s="112"/>
      <c r="G17" s="112"/>
      <c r="H17" s="112"/>
      <c r="I17" s="112"/>
    </row>
    <row r="18" spans="1:9" ht="38.1" customHeight="1">
      <c r="A18" s="100" t="s">
        <v>29</v>
      </c>
      <c r="B18" s="126" t="s">
        <v>237</v>
      </c>
      <c r="C18" s="60"/>
      <c r="D18" s="60" t="s">
        <v>3</v>
      </c>
      <c r="E18" s="85">
        <v>2</v>
      </c>
      <c r="F18" s="112"/>
      <c r="G18" s="112"/>
      <c r="H18" s="112"/>
      <c r="I18" s="112"/>
    </row>
    <row r="19" spans="1:9" ht="38.1" customHeight="1">
      <c r="A19" s="100" t="s">
        <v>31</v>
      </c>
      <c r="B19" s="126" t="s">
        <v>238</v>
      </c>
      <c r="C19" s="60"/>
      <c r="D19" s="60" t="s">
        <v>112</v>
      </c>
      <c r="E19" s="85">
        <v>115</v>
      </c>
      <c r="F19" s="112"/>
      <c r="G19" s="112"/>
      <c r="H19" s="112"/>
      <c r="I19" s="112"/>
    </row>
    <row r="20" spans="1:9" ht="38.1" customHeight="1">
      <c r="A20" s="100" t="s">
        <v>33</v>
      </c>
      <c r="B20" s="126" t="s">
        <v>239</v>
      </c>
      <c r="C20" s="60"/>
      <c r="D20" s="60" t="s">
        <v>3</v>
      </c>
      <c r="E20" s="85">
        <v>815</v>
      </c>
      <c r="F20" s="112"/>
      <c r="G20" s="112"/>
      <c r="H20" s="112"/>
      <c r="I20" s="112"/>
    </row>
    <row r="21" spans="1:9" ht="38.1" customHeight="1">
      <c r="A21" s="100" t="s">
        <v>35</v>
      </c>
      <c r="B21" s="126" t="s">
        <v>240</v>
      </c>
      <c r="C21" s="60"/>
      <c r="D21" s="60" t="s">
        <v>112</v>
      </c>
      <c r="E21" s="85">
        <v>260</v>
      </c>
      <c r="F21" s="112"/>
      <c r="G21" s="112"/>
      <c r="H21" s="112"/>
      <c r="I21" s="112"/>
    </row>
    <row r="22" spans="1:9" ht="38.1" customHeight="1">
      <c r="A22" s="100" t="s">
        <v>37</v>
      </c>
      <c r="B22" s="126" t="s">
        <v>241</v>
      </c>
      <c r="C22" s="60"/>
      <c r="D22" s="60" t="s">
        <v>3</v>
      </c>
      <c r="E22" s="85">
        <v>800</v>
      </c>
      <c r="F22" s="112"/>
      <c r="G22" s="112"/>
      <c r="H22" s="112"/>
      <c r="I22" s="112"/>
    </row>
    <row r="23" spans="1:9" ht="38.1" customHeight="1">
      <c r="A23" s="100" t="s">
        <v>39</v>
      </c>
      <c r="B23" s="126" t="s">
        <v>242</v>
      </c>
      <c r="C23" s="60"/>
      <c r="D23" s="60" t="s">
        <v>3</v>
      </c>
      <c r="E23" s="85">
        <v>150</v>
      </c>
      <c r="F23" s="112"/>
      <c r="G23" s="112"/>
      <c r="H23" s="112"/>
      <c r="I23" s="112"/>
    </row>
    <row r="24" spans="1:9" ht="38.1" customHeight="1">
      <c r="A24" s="100" t="s">
        <v>41</v>
      </c>
      <c r="B24" s="126" t="s">
        <v>243</v>
      </c>
      <c r="C24" s="60"/>
      <c r="D24" s="60" t="s">
        <v>3</v>
      </c>
      <c r="E24" s="85">
        <v>10</v>
      </c>
      <c r="F24" s="112"/>
      <c r="G24" s="112"/>
      <c r="H24" s="112"/>
      <c r="I24" s="112"/>
    </row>
    <row r="25" spans="1:9" ht="38.1" customHeight="1">
      <c r="A25" s="100" t="s">
        <v>43</v>
      </c>
      <c r="B25" s="126" t="s">
        <v>244</v>
      </c>
      <c r="C25" s="60"/>
      <c r="D25" s="60" t="s">
        <v>225</v>
      </c>
      <c r="E25" s="85">
        <v>380</v>
      </c>
      <c r="F25" s="112"/>
      <c r="G25" s="112"/>
      <c r="H25" s="112"/>
      <c r="I25" s="112"/>
    </row>
    <row r="26" spans="1:9" ht="38.1" customHeight="1">
      <c r="A26" s="100" t="s">
        <v>45</v>
      </c>
      <c r="B26" s="126" t="s">
        <v>245</v>
      </c>
      <c r="C26" s="60"/>
      <c r="D26" s="60" t="s">
        <v>3</v>
      </c>
      <c r="E26" s="85">
        <v>200</v>
      </c>
      <c r="F26" s="112"/>
      <c r="G26" s="112"/>
      <c r="H26" s="112"/>
      <c r="I26" s="112"/>
    </row>
    <row r="27" spans="1:9" ht="38.1" customHeight="1">
      <c r="A27" s="100" t="s">
        <v>47</v>
      </c>
      <c r="B27" s="126" t="s">
        <v>246</v>
      </c>
      <c r="C27" s="60"/>
      <c r="D27" s="60" t="s">
        <v>3</v>
      </c>
      <c r="E27" s="85">
        <v>670</v>
      </c>
      <c r="F27" s="112"/>
      <c r="G27" s="112"/>
      <c r="H27" s="112"/>
      <c r="I27" s="112"/>
    </row>
    <row r="28" spans="1:9" ht="38.1" customHeight="1">
      <c r="A28" s="100" t="s">
        <v>49</v>
      </c>
      <c r="B28" s="126" t="s">
        <v>247</v>
      </c>
      <c r="C28" s="60"/>
      <c r="D28" s="60" t="s">
        <v>3</v>
      </c>
      <c r="E28" s="85">
        <v>100</v>
      </c>
      <c r="F28" s="112"/>
      <c r="G28" s="112"/>
      <c r="H28" s="112"/>
      <c r="I28" s="112"/>
    </row>
    <row r="29" spans="1:9" ht="38.1" customHeight="1">
      <c r="A29" s="100" t="s">
        <v>51</v>
      </c>
      <c r="B29" s="126" t="s">
        <v>248</v>
      </c>
      <c r="C29" s="60"/>
      <c r="D29" s="60" t="s">
        <v>3</v>
      </c>
      <c r="E29" s="85">
        <v>100</v>
      </c>
      <c r="F29" s="112"/>
      <c r="G29" s="112"/>
      <c r="H29" s="112"/>
      <c r="I29" s="112"/>
    </row>
    <row r="30" spans="1:9" ht="38.1" customHeight="1">
      <c r="A30" s="100" t="s">
        <v>53</v>
      </c>
      <c r="B30" s="126" t="s">
        <v>249</v>
      </c>
      <c r="C30" s="60"/>
      <c r="D30" s="60" t="s">
        <v>3</v>
      </c>
      <c r="E30" s="85">
        <v>180</v>
      </c>
      <c r="F30" s="112"/>
      <c r="G30" s="112"/>
      <c r="H30" s="112"/>
      <c r="I30" s="112"/>
    </row>
    <row r="31" spans="1:9" ht="38.1" customHeight="1">
      <c r="A31" s="100" t="s">
        <v>55</v>
      </c>
      <c r="B31" s="126" t="s">
        <v>250</v>
      </c>
      <c r="C31" s="60"/>
      <c r="D31" s="60" t="s">
        <v>3</v>
      </c>
      <c r="E31" s="85">
        <v>30</v>
      </c>
      <c r="F31" s="112"/>
      <c r="G31" s="112"/>
      <c r="H31" s="112"/>
      <c r="I31" s="112"/>
    </row>
    <row r="32" spans="1:9" ht="38.1" customHeight="1">
      <c r="A32" s="100" t="s">
        <v>57</v>
      </c>
      <c r="B32" s="126" t="s">
        <v>251</v>
      </c>
      <c r="C32" s="60"/>
      <c r="D32" s="60" t="s">
        <v>3</v>
      </c>
      <c r="E32" s="85">
        <v>150</v>
      </c>
      <c r="F32" s="112"/>
      <c r="G32" s="112"/>
      <c r="H32" s="112"/>
      <c r="I32" s="112"/>
    </row>
    <row r="33" spans="1:9" ht="38.1" customHeight="1">
      <c r="A33" s="100" t="s">
        <v>59</v>
      </c>
      <c r="B33" s="126" t="s">
        <v>252</v>
      </c>
      <c r="C33" s="60"/>
      <c r="D33" s="60" t="s">
        <v>3</v>
      </c>
      <c r="E33" s="85">
        <v>10</v>
      </c>
      <c r="F33" s="112"/>
      <c r="G33" s="112"/>
      <c r="H33" s="112"/>
      <c r="I33" s="112"/>
    </row>
    <row r="34" spans="1:9" ht="38.1" customHeight="1">
      <c r="A34" s="100" t="s">
        <v>61</v>
      </c>
      <c r="B34" s="126" t="s">
        <v>253</v>
      </c>
      <c r="C34" s="60"/>
      <c r="D34" s="60" t="s">
        <v>3</v>
      </c>
      <c r="E34" s="85">
        <v>150</v>
      </c>
      <c r="F34" s="112"/>
      <c r="G34" s="112"/>
      <c r="H34" s="112"/>
      <c r="I34" s="112"/>
    </row>
    <row r="35" spans="1:9" ht="38.1" customHeight="1">
      <c r="A35" s="100" t="s">
        <v>63</v>
      </c>
      <c r="B35" s="126" t="s">
        <v>254</v>
      </c>
      <c r="C35" s="60"/>
      <c r="D35" s="60" t="s">
        <v>3</v>
      </c>
      <c r="E35" s="85">
        <v>315</v>
      </c>
      <c r="F35" s="112"/>
      <c r="G35" s="112"/>
      <c r="H35" s="112"/>
      <c r="I35" s="112"/>
    </row>
    <row r="36" spans="1:9" ht="38.1" customHeight="1">
      <c r="A36" s="100" t="s">
        <v>65</v>
      </c>
      <c r="B36" s="126" t="s">
        <v>255</v>
      </c>
      <c r="C36" s="60"/>
      <c r="D36" s="60" t="s">
        <v>225</v>
      </c>
      <c r="E36" s="85">
        <v>60</v>
      </c>
      <c r="F36" s="112"/>
      <c r="G36" s="112"/>
      <c r="H36" s="112"/>
      <c r="I36" s="112"/>
    </row>
    <row r="37" spans="1:9" ht="38.1" customHeight="1">
      <c r="A37" s="100" t="s">
        <v>67</v>
      </c>
      <c r="B37" s="126" t="s">
        <v>256</v>
      </c>
      <c r="C37" s="60"/>
      <c r="D37" s="60" t="s">
        <v>225</v>
      </c>
      <c r="E37" s="85">
        <v>780</v>
      </c>
      <c r="F37" s="112"/>
      <c r="G37" s="112"/>
      <c r="H37" s="112"/>
      <c r="I37" s="112"/>
    </row>
    <row r="38" spans="1:9" ht="38.1" customHeight="1">
      <c r="A38" s="100" t="s">
        <v>69</v>
      </c>
      <c r="B38" s="126" t="s">
        <v>257</v>
      </c>
      <c r="C38" s="60"/>
      <c r="D38" s="60" t="s">
        <v>3</v>
      </c>
      <c r="E38" s="85">
        <v>100</v>
      </c>
      <c r="F38" s="112"/>
      <c r="G38" s="112"/>
      <c r="H38" s="112"/>
      <c r="I38" s="112"/>
    </row>
    <row r="39" spans="1:9" ht="38.1" customHeight="1">
      <c r="A39" s="100" t="s">
        <v>71</v>
      </c>
      <c r="B39" s="126" t="s">
        <v>258</v>
      </c>
      <c r="C39" s="60"/>
      <c r="D39" s="60" t="s">
        <v>3</v>
      </c>
      <c r="E39" s="85">
        <v>300</v>
      </c>
      <c r="F39" s="112"/>
      <c r="G39" s="112"/>
      <c r="H39" s="112"/>
      <c r="I39" s="112"/>
    </row>
    <row r="40" spans="1:9" ht="38.1" customHeight="1">
      <c r="A40" s="100" t="s">
        <v>73</v>
      </c>
      <c r="B40" s="126" t="s">
        <v>259</v>
      </c>
      <c r="C40" s="60"/>
      <c r="D40" s="60" t="s">
        <v>3</v>
      </c>
      <c r="E40" s="85">
        <v>350</v>
      </c>
      <c r="F40" s="112"/>
      <c r="G40" s="112"/>
      <c r="H40" s="112"/>
      <c r="I40" s="112"/>
    </row>
    <row r="41" spans="1:9" ht="38.1" customHeight="1">
      <c r="A41" s="100" t="s">
        <v>75</v>
      </c>
      <c r="B41" s="126" t="s">
        <v>260</v>
      </c>
      <c r="C41" s="60"/>
      <c r="D41" s="60" t="s">
        <v>225</v>
      </c>
      <c r="E41" s="85">
        <v>190</v>
      </c>
      <c r="F41" s="112"/>
      <c r="G41" s="112"/>
      <c r="H41" s="112"/>
      <c r="I41" s="112"/>
    </row>
    <row r="42" spans="1:9" ht="38.1" customHeight="1">
      <c r="A42" s="100" t="s">
        <v>77</v>
      </c>
      <c r="B42" s="126" t="s">
        <v>261</v>
      </c>
      <c r="C42" s="60"/>
      <c r="D42" s="60" t="s">
        <v>112</v>
      </c>
      <c r="E42" s="85">
        <v>32</v>
      </c>
      <c r="F42" s="112"/>
      <c r="G42" s="112"/>
      <c r="H42" s="112"/>
      <c r="I42" s="112"/>
    </row>
    <row r="43" spans="1:9" ht="38.1" customHeight="1">
      <c r="A43" s="100" t="s">
        <v>79</v>
      </c>
      <c r="B43" s="126" t="s">
        <v>262</v>
      </c>
      <c r="C43" s="60"/>
      <c r="D43" s="60" t="s">
        <v>112</v>
      </c>
      <c r="E43" s="85">
        <v>200</v>
      </c>
      <c r="F43" s="112"/>
      <c r="G43" s="112"/>
      <c r="H43" s="112"/>
      <c r="I43" s="112"/>
    </row>
    <row r="44" spans="1:9" ht="38.1" customHeight="1">
      <c r="A44" s="100" t="s">
        <v>81</v>
      </c>
      <c r="B44" s="126" t="s">
        <v>263</v>
      </c>
      <c r="C44" s="60"/>
      <c r="D44" s="60" t="s">
        <v>3</v>
      </c>
      <c r="E44" s="85">
        <v>415</v>
      </c>
      <c r="F44" s="112"/>
      <c r="G44" s="112"/>
      <c r="H44" s="112"/>
      <c r="I44" s="112"/>
    </row>
    <row r="45" spans="1:9" ht="38.1" customHeight="1">
      <c r="A45" s="100" t="s">
        <v>83</v>
      </c>
      <c r="B45" s="126" t="s">
        <v>264</v>
      </c>
      <c r="C45" s="60"/>
      <c r="D45" s="60" t="s">
        <v>112</v>
      </c>
      <c r="E45" s="85">
        <v>100</v>
      </c>
      <c r="F45" s="112"/>
      <c r="G45" s="112"/>
      <c r="H45" s="112"/>
      <c r="I45" s="112"/>
    </row>
    <row r="46" spans="1:9" ht="38.1" customHeight="1">
      <c r="A46" s="100" t="s">
        <v>85</v>
      </c>
      <c r="B46" s="126" t="s">
        <v>265</v>
      </c>
      <c r="C46" s="60"/>
      <c r="D46" s="60" t="s">
        <v>3</v>
      </c>
      <c r="E46" s="85">
        <v>2</v>
      </c>
      <c r="F46" s="112"/>
      <c r="G46" s="112"/>
      <c r="H46" s="112"/>
      <c r="I46" s="112"/>
    </row>
    <row r="47" spans="1:9" ht="38.1" customHeight="1">
      <c r="A47" s="100" t="s">
        <v>87</v>
      </c>
      <c r="B47" s="126" t="s">
        <v>266</v>
      </c>
      <c r="C47" s="60"/>
      <c r="D47" s="60" t="s">
        <v>3</v>
      </c>
      <c r="E47" s="85">
        <v>25</v>
      </c>
      <c r="F47" s="112"/>
      <c r="G47" s="112"/>
      <c r="H47" s="112"/>
      <c r="I47" s="112"/>
    </row>
    <row r="48" spans="1:9" ht="38.1" customHeight="1">
      <c r="A48" s="100" t="s">
        <v>89</v>
      </c>
      <c r="B48" s="126" t="s">
        <v>267</v>
      </c>
      <c r="C48" s="60"/>
      <c r="D48" s="60" t="s">
        <v>3</v>
      </c>
      <c r="E48" s="85">
        <v>30</v>
      </c>
      <c r="F48" s="112"/>
      <c r="G48" s="112"/>
      <c r="H48" s="112"/>
      <c r="I48" s="112"/>
    </row>
    <row r="49" spans="1:9" ht="38.1" customHeight="1">
      <c r="A49" s="100" t="s">
        <v>91</v>
      </c>
      <c r="B49" s="143" t="s">
        <v>268</v>
      </c>
      <c r="C49" s="70"/>
      <c r="D49" s="70" t="s">
        <v>3</v>
      </c>
      <c r="E49" s="87">
        <v>20</v>
      </c>
      <c r="F49" s="116"/>
      <c r="G49" s="112"/>
      <c r="H49" s="112"/>
      <c r="I49" s="112"/>
    </row>
    <row r="50" spans="1:9" ht="38.1" customHeight="1">
      <c r="A50" s="100" t="s">
        <v>93</v>
      </c>
      <c r="B50" s="126" t="s">
        <v>269</v>
      </c>
      <c r="C50" s="137"/>
      <c r="D50" s="137" t="s">
        <v>112</v>
      </c>
      <c r="E50" s="149">
        <v>310</v>
      </c>
      <c r="F50" s="129"/>
      <c r="G50" s="112"/>
      <c r="H50" s="112"/>
      <c r="I50" s="112"/>
    </row>
    <row r="51" spans="1:9" ht="38.1" customHeight="1">
      <c r="E51" s="82"/>
      <c r="F51" s="159" t="s">
        <v>325</v>
      </c>
      <c r="G51" s="144">
        <f>SUM(G4:G50)</f>
        <v>0</v>
      </c>
      <c r="H51" s="144">
        <f>SUM(H4:H50)</f>
        <v>0</v>
      </c>
      <c r="I51" s="144">
        <f>SUM(I4:I50)</f>
        <v>0</v>
      </c>
    </row>
    <row r="52" spans="1:9" ht="38.1" customHeight="1"/>
    <row r="53" spans="1:9" s="11" customFormat="1" ht="38.1" customHeight="1">
      <c r="A53" s="53"/>
      <c r="B53" s="9" t="s">
        <v>111</v>
      </c>
      <c r="C53" s="9"/>
      <c r="D53" s="9"/>
      <c r="E53" s="83"/>
      <c r="F53" s="9"/>
      <c r="G53" s="9"/>
      <c r="H53" s="9"/>
      <c r="I53" s="34"/>
    </row>
    <row r="54" spans="1:9" s="11" customFormat="1" ht="38.1" customHeight="1">
      <c r="A54" s="53"/>
      <c r="B54" s="9"/>
      <c r="C54" s="9"/>
      <c r="D54" s="9"/>
      <c r="E54" s="83"/>
      <c r="F54" s="9"/>
      <c r="G54" s="9"/>
      <c r="H54" s="9"/>
      <c r="I54" s="34"/>
    </row>
    <row r="55" spans="1:9" s="11" customFormat="1" ht="38.1" customHeight="1">
      <c r="A55" s="53"/>
      <c r="B55" s="9" t="s">
        <v>294</v>
      </c>
      <c r="C55" s="9"/>
      <c r="D55" s="9"/>
      <c r="E55" s="83"/>
      <c r="F55" s="9"/>
      <c r="G55" s="174" t="s">
        <v>396</v>
      </c>
      <c r="H55" s="174"/>
      <c r="I55" s="174"/>
    </row>
    <row r="56" spans="1:9" s="11" customFormat="1">
      <c r="A56" s="54"/>
      <c r="B56" s="9"/>
      <c r="C56" s="9"/>
      <c r="D56" s="9"/>
      <c r="E56" s="83"/>
      <c r="F56" s="9"/>
      <c r="G56" s="174" t="s">
        <v>295</v>
      </c>
      <c r="H56" s="174"/>
      <c r="I56" s="174"/>
    </row>
  </sheetData>
  <mergeCells count="4">
    <mergeCell ref="A2:I2"/>
    <mergeCell ref="G55:I55"/>
    <mergeCell ref="G56:I56"/>
    <mergeCell ref="G1:I1"/>
  </mergeCells>
  <printOptions horizontalCentered="1"/>
  <pageMargins left="0.19685039370078741" right="0.19685039370078741" top="0.59055118110236227" bottom="0.19685039370078741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8" sqref="C8"/>
    </sheetView>
  </sheetViews>
  <sheetFormatPr defaultColWidth="8.625" defaultRowHeight="15"/>
  <cols>
    <col min="1" max="1" width="5.625" style="9" customWidth="1"/>
    <col min="2" max="2" width="40.625" style="9" customWidth="1"/>
    <col min="3" max="3" width="16.625" style="9" customWidth="1"/>
    <col min="4" max="4" width="5.375" style="9" bestFit="1" customWidth="1"/>
    <col min="5" max="5" width="9.625" style="9" customWidth="1"/>
    <col min="6" max="6" width="13.25" style="9" customWidth="1"/>
    <col min="7" max="9" width="9.625" style="160" customWidth="1"/>
    <col min="10" max="16384" width="8.625" style="9"/>
  </cols>
  <sheetData>
    <row r="1" spans="1:9" ht="15.75" customHeight="1">
      <c r="G1" s="176" t="s">
        <v>422</v>
      </c>
      <c r="H1" s="176"/>
      <c r="I1" s="176"/>
    </row>
    <row r="2" spans="1:9" ht="36.75" customHeight="1">
      <c r="A2" s="178" t="s">
        <v>389</v>
      </c>
      <c r="B2" s="179"/>
      <c r="C2" s="179"/>
      <c r="D2" s="179"/>
      <c r="E2" s="179"/>
      <c r="F2" s="179"/>
      <c r="G2" s="179"/>
      <c r="H2" s="179"/>
      <c r="I2" s="179"/>
    </row>
    <row r="3" spans="1:9" ht="60">
      <c r="A3" s="46" t="s">
        <v>320</v>
      </c>
      <c r="B3" s="76" t="s">
        <v>0</v>
      </c>
      <c r="C3" s="75" t="s">
        <v>324</v>
      </c>
      <c r="D3" s="48" t="s">
        <v>321</v>
      </c>
      <c r="E3" s="79" t="s">
        <v>316</v>
      </c>
      <c r="F3" s="49" t="s">
        <v>427</v>
      </c>
      <c r="G3" s="49" t="s">
        <v>317</v>
      </c>
      <c r="H3" s="49" t="s">
        <v>428</v>
      </c>
      <c r="I3" s="49" t="s">
        <v>318</v>
      </c>
    </row>
    <row r="4" spans="1:9" ht="39.75" customHeight="1">
      <c r="A4" s="145" t="s">
        <v>1</v>
      </c>
      <c r="B4" s="170" t="s">
        <v>392</v>
      </c>
      <c r="C4" s="145"/>
      <c r="D4" s="145" t="s">
        <v>196</v>
      </c>
      <c r="E4" s="171">
        <v>19500</v>
      </c>
      <c r="F4" s="150"/>
      <c r="G4" s="146"/>
      <c r="H4" s="146"/>
      <c r="I4" s="146"/>
    </row>
    <row r="5" spans="1:9" ht="30" customHeight="1">
      <c r="F5" s="159" t="s">
        <v>325</v>
      </c>
      <c r="G5" s="172">
        <f>SUM(G4)</f>
        <v>0</v>
      </c>
      <c r="H5" s="172">
        <f>SUM(H4)</f>
        <v>0</v>
      </c>
      <c r="I5" s="172">
        <f>SUM(I4)</f>
        <v>0</v>
      </c>
    </row>
    <row r="6" spans="1:9" ht="28.5" customHeight="1"/>
    <row r="7" spans="1:9" s="11" customFormat="1" ht="30.75" customHeight="1">
      <c r="A7" s="53"/>
      <c r="B7" s="9" t="s">
        <v>111</v>
      </c>
      <c r="C7" s="9"/>
      <c r="D7" s="9"/>
      <c r="E7" s="83"/>
      <c r="F7" s="9"/>
      <c r="G7" s="9"/>
      <c r="H7" s="9"/>
      <c r="I7" s="34"/>
    </row>
    <row r="8" spans="1:9" s="11" customFormat="1" ht="30.75" customHeight="1">
      <c r="A8" s="53"/>
      <c r="B8" s="9"/>
      <c r="C8" s="9"/>
      <c r="D8" s="9"/>
      <c r="E8" s="83"/>
      <c r="F8" s="9"/>
      <c r="G8" s="9"/>
      <c r="H8" s="9"/>
      <c r="I8" s="34"/>
    </row>
    <row r="9" spans="1:9" s="11" customFormat="1" ht="30.75" customHeight="1">
      <c r="A9" s="53"/>
      <c r="B9" s="9" t="s">
        <v>294</v>
      </c>
      <c r="C9" s="9"/>
      <c r="D9" s="9"/>
      <c r="E9" s="83"/>
      <c r="F9" s="9"/>
      <c r="G9" s="174" t="s">
        <v>395</v>
      </c>
      <c r="H9" s="174"/>
      <c r="I9" s="174"/>
    </row>
    <row r="10" spans="1:9" s="11" customFormat="1">
      <c r="A10" s="54"/>
      <c r="B10" s="9"/>
      <c r="C10" s="9"/>
      <c r="D10" s="9"/>
      <c r="E10" s="83"/>
      <c r="F10" s="9"/>
      <c r="G10" s="174" t="s">
        <v>295</v>
      </c>
      <c r="H10" s="174"/>
      <c r="I10" s="174"/>
    </row>
    <row r="11" spans="1:9">
      <c r="G11" s="9"/>
      <c r="H11" s="9"/>
    </row>
    <row r="12" spans="1:9">
      <c r="G12" s="9"/>
      <c r="H12" s="9"/>
    </row>
  </sheetData>
  <mergeCells count="4">
    <mergeCell ref="G9:I9"/>
    <mergeCell ref="G10:I10"/>
    <mergeCell ref="A2:I2"/>
    <mergeCell ref="G1:I1"/>
  </mergeCells>
  <printOptions horizontalCentered="1"/>
  <pageMargins left="0.19685039370078741" right="0.19685039370078741" top="0.59055118110236227" bottom="0.19685039370078741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topLeftCell="A16" workbookViewId="0">
      <selection activeCell="C8" sqref="C8"/>
    </sheetView>
  </sheetViews>
  <sheetFormatPr defaultColWidth="9" defaultRowHeight="15"/>
  <cols>
    <col min="1" max="1" width="5.625" style="55" customWidth="1"/>
    <col min="2" max="2" width="40.625" style="9" customWidth="1"/>
    <col min="3" max="3" width="16.625" style="9" customWidth="1"/>
    <col min="4" max="4" width="5.375" style="9" bestFit="1" customWidth="1"/>
    <col min="5" max="5" width="9.625" style="9" customWidth="1"/>
    <col min="6" max="6" width="13.25" style="9" customWidth="1"/>
    <col min="7" max="9" width="9.625" style="9" customWidth="1"/>
    <col min="10" max="10" width="9" style="9"/>
    <col min="11" max="11" width="10.125" style="9" bestFit="1" customWidth="1"/>
    <col min="12" max="16384" width="9" style="9"/>
  </cols>
  <sheetData>
    <row r="1" spans="1:10" ht="15.75" customHeight="1">
      <c r="G1" s="176" t="s">
        <v>422</v>
      </c>
      <c r="H1" s="176"/>
      <c r="I1" s="176"/>
    </row>
    <row r="2" spans="1:10" ht="51.75" customHeight="1">
      <c r="A2" s="180" t="s">
        <v>388</v>
      </c>
      <c r="B2" s="180"/>
      <c r="C2" s="180"/>
      <c r="D2" s="180"/>
      <c r="E2" s="180"/>
      <c r="F2" s="180"/>
      <c r="G2" s="180"/>
      <c r="H2" s="180"/>
      <c r="I2" s="180"/>
      <c r="J2" s="45"/>
    </row>
    <row r="3" spans="1:10" ht="60" customHeight="1">
      <c r="A3" s="46" t="s">
        <v>320</v>
      </c>
      <c r="B3" s="76" t="s">
        <v>0</v>
      </c>
      <c r="C3" s="75" t="s">
        <v>324</v>
      </c>
      <c r="D3" s="48" t="s">
        <v>321</v>
      </c>
      <c r="E3" s="79" t="s">
        <v>316</v>
      </c>
      <c r="F3" s="49" t="s">
        <v>427</v>
      </c>
      <c r="G3" s="49" t="s">
        <v>317</v>
      </c>
      <c r="H3" s="49" t="s">
        <v>428</v>
      </c>
      <c r="I3" s="49" t="s">
        <v>318</v>
      </c>
    </row>
    <row r="4" spans="1:10" ht="30">
      <c r="A4" s="99" t="s">
        <v>1</v>
      </c>
      <c r="B4" s="103" t="s">
        <v>270</v>
      </c>
      <c r="C4" s="152"/>
      <c r="D4" s="152" t="s">
        <v>196</v>
      </c>
      <c r="E4" s="153">
        <v>1000</v>
      </c>
      <c r="F4" s="108"/>
      <c r="G4" s="108"/>
      <c r="H4" s="108"/>
      <c r="I4" s="108"/>
    </row>
    <row r="5" spans="1:10" ht="30" customHeight="1">
      <c r="A5" s="99" t="s">
        <v>4</v>
      </c>
      <c r="B5" s="109" t="s">
        <v>271</v>
      </c>
      <c r="C5" s="60"/>
      <c r="D5" s="60" t="s">
        <v>196</v>
      </c>
      <c r="E5" s="85">
        <v>16000</v>
      </c>
      <c r="F5" s="59"/>
      <c r="G5" s="108"/>
      <c r="H5" s="108"/>
      <c r="I5" s="108"/>
    </row>
    <row r="6" spans="1:10" ht="30" customHeight="1">
      <c r="A6" s="99" t="s">
        <v>6</v>
      </c>
      <c r="B6" s="117" t="s">
        <v>272</v>
      </c>
      <c r="C6" s="60"/>
      <c r="D6" s="60" t="s">
        <v>196</v>
      </c>
      <c r="E6" s="85">
        <v>200</v>
      </c>
      <c r="F6" s="59"/>
      <c r="G6" s="108"/>
      <c r="H6" s="108"/>
      <c r="I6" s="108"/>
    </row>
    <row r="7" spans="1:10" ht="30" customHeight="1">
      <c r="A7" s="99" t="s">
        <v>8</v>
      </c>
      <c r="B7" s="109" t="s">
        <v>273</v>
      </c>
      <c r="C7" s="60"/>
      <c r="D7" s="60" t="s">
        <v>196</v>
      </c>
      <c r="E7" s="85">
        <v>370</v>
      </c>
      <c r="F7" s="59"/>
      <c r="G7" s="108"/>
      <c r="H7" s="108"/>
      <c r="I7" s="108"/>
    </row>
    <row r="8" spans="1:10" ht="30" customHeight="1">
      <c r="A8" s="99" t="s">
        <v>9</v>
      </c>
      <c r="B8" s="117" t="s">
        <v>274</v>
      </c>
      <c r="C8" s="60"/>
      <c r="D8" s="60" t="s">
        <v>196</v>
      </c>
      <c r="E8" s="85">
        <v>100</v>
      </c>
      <c r="F8" s="59"/>
      <c r="G8" s="108"/>
      <c r="H8" s="108"/>
      <c r="I8" s="108"/>
    </row>
    <row r="9" spans="1:10" ht="30">
      <c r="A9" s="99" t="s">
        <v>11</v>
      </c>
      <c r="B9" s="109" t="s">
        <v>387</v>
      </c>
      <c r="C9" s="60"/>
      <c r="D9" s="60" t="s">
        <v>196</v>
      </c>
      <c r="E9" s="85">
        <v>5500</v>
      </c>
      <c r="F9" s="59"/>
      <c r="G9" s="108"/>
      <c r="H9" s="108"/>
      <c r="I9" s="108"/>
    </row>
    <row r="10" spans="1:10" ht="30" customHeight="1">
      <c r="A10" s="99" t="s">
        <v>13</v>
      </c>
      <c r="B10" s="109" t="s">
        <v>275</v>
      </c>
      <c r="C10" s="60"/>
      <c r="D10" s="60" t="s">
        <v>196</v>
      </c>
      <c r="E10" s="85">
        <v>1100</v>
      </c>
      <c r="F10" s="59"/>
      <c r="G10" s="108"/>
      <c r="H10" s="108"/>
      <c r="I10" s="108"/>
    </row>
    <row r="11" spans="1:10" ht="30" customHeight="1">
      <c r="A11" s="99" t="s">
        <v>15</v>
      </c>
      <c r="B11" s="117" t="s">
        <v>276</v>
      </c>
      <c r="C11" s="60"/>
      <c r="D11" s="60" t="s">
        <v>196</v>
      </c>
      <c r="E11" s="85">
        <v>10</v>
      </c>
      <c r="F11" s="59"/>
      <c r="G11" s="108"/>
      <c r="H11" s="108"/>
      <c r="I11" s="108"/>
    </row>
    <row r="12" spans="1:10" ht="75">
      <c r="A12" s="99" t="s">
        <v>17</v>
      </c>
      <c r="B12" s="125" t="s">
        <v>277</v>
      </c>
      <c r="C12" s="70"/>
      <c r="D12" s="70" t="s">
        <v>196</v>
      </c>
      <c r="E12" s="87">
        <v>20</v>
      </c>
      <c r="F12" s="68"/>
      <c r="G12" s="108"/>
      <c r="H12" s="108"/>
      <c r="I12" s="108"/>
    </row>
    <row r="13" spans="1:10" ht="30" customHeight="1">
      <c r="A13" s="99" t="s">
        <v>19</v>
      </c>
      <c r="B13" s="126" t="s">
        <v>278</v>
      </c>
      <c r="C13" s="137"/>
      <c r="D13" s="137" t="s">
        <v>3</v>
      </c>
      <c r="E13" s="154">
        <v>90</v>
      </c>
      <c r="F13" s="155"/>
      <c r="G13" s="108"/>
      <c r="H13" s="108"/>
      <c r="I13" s="108"/>
    </row>
    <row r="14" spans="1:10" ht="30" customHeight="1">
      <c r="A14" s="99" t="s">
        <v>21</v>
      </c>
      <c r="B14" s="156" t="s">
        <v>279</v>
      </c>
      <c r="C14" s="137"/>
      <c r="D14" s="137" t="s">
        <v>3</v>
      </c>
      <c r="E14" s="154">
        <v>90</v>
      </c>
      <c r="F14" s="155"/>
      <c r="G14" s="108"/>
      <c r="H14" s="108"/>
      <c r="I14" s="108"/>
    </row>
    <row r="15" spans="1:10" ht="30" customHeight="1">
      <c r="A15" s="99" t="s">
        <v>23</v>
      </c>
      <c r="B15" s="156" t="s">
        <v>280</v>
      </c>
      <c r="C15" s="137"/>
      <c r="D15" s="137" t="s">
        <v>3</v>
      </c>
      <c r="E15" s="154">
        <v>12</v>
      </c>
      <c r="F15" s="155"/>
      <c r="G15" s="108"/>
      <c r="H15" s="108"/>
      <c r="I15" s="108"/>
    </row>
    <row r="16" spans="1:10" ht="30" customHeight="1">
      <c r="A16" s="99" t="s">
        <v>25</v>
      </c>
      <c r="B16" s="156" t="s">
        <v>281</v>
      </c>
      <c r="C16" s="137"/>
      <c r="D16" s="137" t="s">
        <v>3</v>
      </c>
      <c r="E16" s="154">
        <v>15</v>
      </c>
      <c r="F16" s="155"/>
      <c r="G16" s="108"/>
      <c r="H16" s="108"/>
      <c r="I16" s="108"/>
    </row>
    <row r="17" spans="1:9" ht="30" customHeight="1">
      <c r="A17" s="99" t="s">
        <v>27</v>
      </c>
      <c r="B17" s="156" t="s">
        <v>282</v>
      </c>
      <c r="C17" s="137"/>
      <c r="D17" s="137" t="s">
        <v>3</v>
      </c>
      <c r="E17" s="154">
        <v>12</v>
      </c>
      <c r="F17" s="155"/>
      <c r="G17" s="108"/>
      <c r="H17" s="108"/>
      <c r="I17" s="108"/>
    </row>
    <row r="18" spans="1:9" ht="30" customHeight="1">
      <c r="A18" s="99" t="s">
        <v>29</v>
      </c>
      <c r="B18" s="126" t="s">
        <v>283</v>
      </c>
      <c r="C18" s="137"/>
      <c r="D18" s="137" t="s">
        <v>196</v>
      </c>
      <c r="E18" s="154">
        <v>800</v>
      </c>
      <c r="F18" s="155"/>
      <c r="G18" s="108"/>
      <c r="H18" s="108"/>
      <c r="I18" s="108"/>
    </row>
    <row r="19" spans="1:9" ht="30" customHeight="1">
      <c r="A19" s="99" t="s">
        <v>31</v>
      </c>
      <c r="B19" s="126" t="s">
        <v>284</v>
      </c>
      <c r="C19" s="137"/>
      <c r="D19" s="137" t="s">
        <v>196</v>
      </c>
      <c r="E19" s="154">
        <v>700</v>
      </c>
      <c r="F19" s="155"/>
      <c r="G19" s="108"/>
      <c r="H19" s="108"/>
      <c r="I19" s="108"/>
    </row>
    <row r="20" spans="1:9" ht="30" customHeight="1">
      <c r="A20" s="99" t="s">
        <v>33</v>
      </c>
      <c r="B20" s="156" t="s">
        <v>285</v>
      </c>
      <c r="C20" s="137"/>
      <c r="D20" s="137" t="s">
        <v>196</v>
      </c>
      <c r="E20" s="154">
        <v>140</v>
      </c>
      <c r="F20" s="155"/>
      <c r="G20" s="108"/>
      <c r="H20" s="108"/>
      <c r="I20" s="108"/>
    </row>
    <row r="21" spans="1:9" ht="30" customHeight="1">
      <c r="C21" s="157"/>
      <c r="D21" s="157"/>
      <c r="E21" s="163"/>
      <c r="F21" s="159" t="s">
        <v>325</v>
      </c>
      <c r="G21" s="140">
        <f>SUM(G4:G20)</f>
        <v>0</v>
      </c>
      <c r="H21" s="140">
        <f>SUM(H4:H20)</f>
        <v>0</v>
      </c>
      <c r="I21" s="140">
        <f>SUM(I4:I20)</f>
        <v>0</v>
      </c>
    </row>
    <row r="22" spans="1:9" ht="30" customHeight="1">
      <c r="I22" s="162"/>
    </row>
    <row r="23" spans="1:9" s="11" customFormat="1" ht="30.75" customHeight="1">
      <c r="A23" s="53"/>
      <c r="B23" s="9" t="s">
        <v>111</v>
      </c>
      <c r="C23" s="9"/>
      <c r="D23" s="9"/>
      <c r="E23" s="83"/>
      <c r="F23" s="9"/>
      <c r="G23" s="9"/>
      <c r="H23" s="9"/>
      <c r="I23" s="34"/>
    </row>
    <row r="24" spans="1:9" s="11" customFormat="1" ht="30.75" customHeight="1">
      <c r="A24" s="53"/>
      <c r="B24" s="9"/>
      <c r="C24" s="9"/>
      <c r="D24" s="9"/>
      <c r="E24" s="83"/>
      <c r="F24" s="9"/>
      <c r="G24" s="9"/>
      <c r="H24" s="9"/>
      <c r="I24" s="34"/>
    </row>
    <row r="25" spans="1:9" s="11" customFormat="1" ht="30.75" customHeight="1">
      <c r="A25" s="53"/>
      <c r="B25" s="9" t="s">
        <v>294</v>
      </c>
      <c r="C25" s="9"/>
      <c r="D25" s="9"/>
      <c r="E25" s="83"/>
      <c r="F25" s="9"/>
      <c r="G25" s="174" t="s">
        <v>394</v>
      </c>
      <c r="H25" s="174"/>
      <c r="I25" s="174"/>
    </row>
    <row r="26" spans="1:9" s="11" customFormat="1">
      <c r="A26" s="54"/>
      <c r="B26" s="9"/>
      <c r="C26" s="9"/>
      <c r="D26" s="9"/>
      <c r="E26" s="83"/>
      <c r="F26" s="9"/>
      <c r="G26" s="174" t="s">
        <v>295</v>
      </c>
      <c r="H26" s="174"/>
      <c r="I26" s="174"/>
    </row>
  </sheetData>
  <mergeCells count="4">
    <mergeCell ref="G25:I25"/>
    <mergeCell ref="G26:I26"/>
    <mergeCell ref="A2:I2"/>
    <mergeCell ref="G1:I1"/>
  </mergeCells>
  <printOptions horizontalCentered="1"/>
  <pageMargins left="0.19685039370078741" right="0.19685039370078741" top="0.59055118110236227" bottom="0.19685039370078741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8" sqref="C8"/>
    </sheetView>
  </sheetViews>
  <sheetFormatPr defaultColWidth="10.125" defaultRowHeight="15"/>
  <cols>
    <col min="1" max="1" width="5.625" style="9" customWidth="1"/>
    <col min="2" max="2" width="40.625" style="9" customWidth="1"/>
    <col min="3" max="3" width="16.625" style="9" customWidth="1"/>
    <col min="4" max="4" width="5.375" style="9" bestFit="1" customWidth="1"/>
    <col min="5" max="5" width="9.625" style="9" customWidth="1"/>
    <col min="6" max="6" width="13.25" style="160" customWidth="1"/>
    <col min="7" max="9" width="9.625" style="160" customWidth="1"/>
    <col min="10" max="16384" width="10.125" style="9"/>
  </cols>
  <sheetData>
    <row r="1" spans="1:10" ht="15.75" customHeight="1">
      <c r="A1" s="141"/>
      <c r="B1" s="141"/>
      <c r="C1" s="141"/>
      <c r="D1" s="141"/>
      <c r="E1" s="141"/>
      <c r="F1" s="158"/>
      <c r="G1" s="176" t="s">
        <v>422</v>
      </c>
      <c r="H1" s="176"/>
      <c r="I1" s="176"/>
      <c r="J1" s="141"/>
    </row>
    <row r="2" spans="1:10" ht="36" customHeight="1">
      <c r="A2" s="181" t="s">
        <v>386</v>
      </c>
      <c r="B2" s="182"/>
      <c r="C2" s="182"/>
      <c r="D2" s="182"/>
      <c r="E2" s="182"/>
      <c r="F2" s="182"/>
      <c r="G2" s="182"/>
      <c r="H2" s="182"/>
      <c r="I2" s="182"/>
      <c r="J2" s="45"/>
    </row>
    <row r="3" spans="1:10" ht="60">
      <c r="A3" s="46" t="s">
        <v>320</v>
      </c>
      <c r="B3" s="76" t="s">
        <v>0</v>
      </c>
      <c r="C3" s="75" t="s">
        <v>324</v>
      </c>
      <c r="D3" s="48" t="s">
        <v>321</v>
      </c>
      <c r="E3" s="79" t="s">
        <v>316</v>
      </c>
      <c r="F3" s="49" t="s">
        <v>427</v>
      </c>
      <c r="G3" s="49" t="s">
        <v>317</v>
      </c>
      <c r="H3" s="49" t="s">
        <v>428</v>
      </c>
      <c r="I3" s="49" t="s">
        <v>318</v>
      </c>
    </row>
    <row r="4" spans="1:10" ht="72.75" customHeight="1">
      <c r="A4" s="147" t="s">
        <v>1</v>
      </c>
      <c r="B4" s="148" t="s">
        <v>425</v>
      </c>
      <c r="C4" s="147"/>
      <c r="D4" s="147" t="s">
        <v>3</v>
      </c>
      <c r="E4" s="149">
        <v>10500</v>
      </c>
      <c r="F4" s="146"/>
      <c r="G4" s="150"/>
      <c r="H4" s="150"/>
      <c r="I4" s="150"/>
    </row>
    <row r="5" spans="1:10" ht="54" customHeight="1">
      <c r="A5" s="147" t="s">
        <v>4</v>
      </c>
      <c r="B5" s="148" t="s">
        <v>426</v>
      </c>
      <c r="C5" s="147"/>
      <c r="D5" s="147" t="s">
        <v>3</v>
      </c>
      <c r="E5" s="149">
        <v>2000</v>
      </c>
      <c r="F5" s="146"/>
      <c r="G5" s="150"/>
      <c r="H5" s="150"/>
      <c r="I5" s="150"/>
    </row>
    <row r="6" spans="1:10" ht="32.25" customHeight="1">
      <c r="A6" s="141"/>
      <c r="B6" s="157"/>
      <c r="C6" s="157"/>
      <c r="D6" s="157"/>
      <c r="E6" s="163"/>
      <c r="F6" s="159" t="s">
        <v>325</v>
      </c>
      <c r="G6" s="151">
        <f>SUM(G4:G5)</f>
        <v>0</v>
      </c>
      <c r="H6" s="151">
        <f>SUM(H4:H5)</f>
        <v>0</v>
      </c>
      <c r="I6" s="151">
        <f>G6+H6</f>
        <v>0</v>
      </c>
    </row>
    <row r="7" spans="1:10" ht="28.5" customHeight="1"/>
    <row r="8" spans="1:10" s="11" customFormat="1" ht="30.75" customHeight="1">
      <c r="A8" s="53"/>
      <c r="B8" s="9" t="s">
        <v>111</v>
      </c>
      <c r="C8" s="9"/>
      <c r="D8" s="9"/>
      <c r="E8" s="83"/>
      <c r="F8" s="9"/>
      <c r="G8" s="9"/>
      <c r="H8" s="9"/>
      <c r="I8" s="34"/>
    </row>
    <row r="9" spans="1:10" s="11" customFormat="1" ht="30.75" customHeight="1">
      <c r="A9" s="53"/>
      <c r="B9" s="9"/>
      <c r="C9" s="9"/>
      <c r="D9" s="9"/>
      <c r="E9" s="83"/>
      <c r="F9" s="9"/>
      <c r="G9" s="9"/>
      <c r="H9" s="9"/>
      <c r="I9" s="34"/>
    </row>
    <row r="10" spans="1:10" s="11" customFormat="1" ht="30.75" customHeight="1">
      <c r="A10" s="53"/>
      <c r="B10" s="9" t="s">
        <v>294</v>
      </c>
      <c r="C10" s="9"/>
      <c r="D10" s="9"/>
      <c r="E10" s="83"/>
      <c r="F10" s="9"/>
      <c r="G10" s="174" t="s">
        <v>393</v>
      </c>
      <c r="H10" s="174"/>
      <c r="I10" s="174"/>
    </row>
    <row r="11" spans="1:10" s="11" customFormat="1">
      <c r="A11" s="54"/>
      <c r="B11" s="9"/>
      <c r="C11" s="9"/>
      <c r="D11" s="9"/>
      <c r="E11" s="83"/>
      <c r="F11" s="9"/>
      <c r="G11" s="174" t="s">
        <v>295</v>
      </c>
      <c r="H11" s="174"/>
      <c r="I11" s="174"/>
    </row>
    <row r="13" spans="1:10">
      <c r="A13" s="183" t="s">
        <v>286</v>
      </c>
      <c r="B13" s="183"/>
      <c r="C13" s="183"/>
      <c r="D13" s="10"/>
    </row>
    <row r="14" spans="1:10">
      <c r="A14" s="161" t="s">
        <v>1</v>
      </c>
      <c r="B14" s="9" t="s">
        <v>391</v>
      </c>
    </row>
    <row r="15" spans="1:10">
      <c r="A15" s="161" t="s">
        <v>4</v>
      </c>
      <c r="B15" s="9" t="s">
        <v>287</v>
      </c>
    </row>
    <row r="16" spans="1:10">
      <c r="A16" s="161" t="s">
        <v>6</v>
      </c>
      <c r="B16" s="9" t="s">
        <v>292</v>
      </c>
    </row>
    <row r="17" spans="1:2">
      <c r="A17" s="161" t="s">
        <v>8</v>
      </c>
      <c r="B17" s="9" t="s">
        <v>288</v>
      </c>
    </row>
    <row r="18" spans="1:2">
      <c r="A18" s="161" t="s">
        <v>9</v>
      </c>
      <c r="B18" s="9" t="s">
        <v>293</v>
      </c>
    </row>
    <row r="19" spans="1:2">
      <c r="A19" s="161" t="s">
        <v>11</v>
      </c>
      <c r="B19" s="9" t="s">
        <v>289</v>
      </c>
    </row>
    <row r="20" spans="1:2">
      <c r="A20" s="161" t="s">
        <v>13</v>
      </c>
      <c r="B20" s="9" t="s">
        <v>290</v>
      </c>
    </row>
    <row r="21" spans="1:2">
      <c r="A21" s="161" t="s">
        <v>15</v>
      </c>
      <c r="B21" s="9" t="s">
        <v>390</v>
      </c>
    </row>
    <row r="22" spans="1:2">
      <c r="A22" s="161" t="s">
        <v>17</v>
      </c>
      <c r="B22" s="9" t="s">
        <v>291</v>
      </c>
    </row>
  </sheetData>
  <mergeCells count="5">
    <mergeCell ref="G10:I10"/>
    <mergeCell ref="G11:I11"/>
    <mergeCell ref="A2:I2"/>
    <mergeCell ref="A13:C13"/>
    <mergeCell ref="G1:I1"/>
  </mergeCells>
  <printOptions horizontalCentered="1"/>
  <pageMargins left="0.19685039370078741" right="0.19685039370078741" top="0.59055118110236227" bottom="0.19685039370078741" header="0.19685039370078741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 MIĘSO I PR. MIĘSNE</vt:lpstr>
      <vt:lpstr>PAKIET NR 2 MLEKO I PR.MLECZ.</vt:lpstr>
      <vt:lpstr>PAKIET NR 3 RÓŻNE PR. SPOŻ</vt:lpstr>
      <vt:lpstr>PAKIET NR 4 RYBY MROŻONE I POZ.</vt:lpstr>
      <vt:lpstr>PAKIET NR 5 WARZYWA MROŻONE</vt:lpstr>
      <vt:lpstr>PAKIET NR 6 WARZYWA I OWOCE ŚW.</vt:lpstr>
      <vt:lpstr>PAKIET NR 7 JAJA</vt:lpstr>
      <vt:lpstr>PAKIET NR 8 PIECZYWO, WYR.PIEK.</vt:lpstr>
      <vt:lpstr>PAKIET NR 9 ZIEMNIAKI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MImiolek</dc:creator>
  <cp:lastModifiedBy>WLeszczynska</cp:lastModifiedBy>
  <cp:lastPrinted>2018-11-29T12:23:06Z</cp:lastPrinted>
  <dcterms:created xsi:type="dcterms:W3CDTF">2017-12-01T07:35:00Z</dcterms:created>
  <dcterms:modified xsi:type="dcterms:W3CDTF">2019-12-02T14:36:02Z</dcterms:modified>
</cp:coreProperties>
</file>